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32767" windowWidth="28800" windowHeight="11265" activeTab="0"/>
  </bookViews>
  <sheets>
    <sheet name="LMIHF DDR ATE 2012-13" sheetId="1" r:id="rId1"/>
  </sheets>
  <definedNames>
    <definedName name="_xlfn.IFERROR" hidden="1">#NAME?</definedName>
    <definedName name="_xlnm.Print_Area" localSheetId="0">'LMIHF DDR ATE 2012-13'!$C$1:$AD$168</definedName>
    <definedName name="_xlnm.Print_Titles" localSheetId="0">'LMIHF DDR ATE 2012-13'!$C:$C</definedName>
  </definedNames>
  <calcPr fullCalcOnLoad="1"/>
</workbook>
</file>

<file path=xl/sharedStrings.xml><?xml version="1.0" encoding="utf-8"?>
<sst xmlns="http://schemas.openxmlformats.org/spreadsheetml/2006/main" count="497" uniqueCount="303">
  <si>
    <t>1/9/2013
12/27/2013</t>
  </si>
  <si>
    <t>1/2/2013
1/28/2013</t>
  </si>
  <si>
    <t>11/19/2013
12/15/2015</t>
  </si>
  <si>
    <t>Distribution Date:</t>
  </si>
  <si>
    <t>Interest Remitted/(Balance Not Remitted):</t>
  </si>
  <si>
    <t>1/4/2013
12/6/2013</t>
  </si>
  <si>
    <t>12/27/2012
1/24/2013</t>
  </si>
  <si>
    <t>10/16/2013
12/14/2015</t>
  </si>
  <si>
    <t>12/21/2012
1/24/2013</t>
  </si>
  <si>
    <t>3/25/2013
6/7/2013</t>
  </si>
  <si>
    <t>Deposit Date:</t>
  </si>
  <si>
    <t>2012-13</t>
  </si>
  <si>
    <t>Determination Letter FY:</t>
  </si>
  <si>
    <t>Final Determination Letter Date:</t>
  </si>
  <si>
    <t>Comments (Optional):</t>
  </si>
  <si>
    <t>Percentage of Remittance Distributions to K-14 Schools</t>
  </si>
  <si>
    <t>Total Remittance Distributions to K-14 Schools:</t>
  </si>
  <si>
    <t>Total Distributed Remittances (Total Remittances Must Equal the Total Distributed Remittances)</t>
  </si>
  <si>
    <t>ERAF - County Offices of Education</t>
  </si>
  <si>
    <t>COE ERAF Total</t>
  </si>
  <si>
    <t>SUPERINTENDENT OF SCHOOLS - DEV CENTER</t>
  </si>
  <si>
    <t>BS01-GA05</t>
  </si>
  <si>
    <t>COE ERAF</t>
  </si>
  <si>
    <t>SUPERINTENDENT OF SCHOOLS - MENT RET</t>
  </si>
  <si>
    <t>BS01-GA04</t>
  </si>
  <si>
    <t>SUPERINTENDENT OF SCHOOLS - PHYS HAND</t>
  </si>
  <si>
    <t>BS01-GA03</t>
  </si>
  <si>
    <t>SUPERINTENDENT OF SCHOOLS - R O P</t>
  </si>
  <si>
    <t>BS01-GA02</t>
  </si>
  <si>
    <t>SUPERINTENDENT OF SCHOOLS - COUNTY WIDE</t>
  </si>
  <si>
    <t>BS01-GA01</t>
  </si>
  <si>
    <t>ERAF - Community Colleges</t>
  </si>
  <si>
    <t>Comm Coll ERAF Total</t>
  </si>
  <si>
    <t>VICTOR VALLEY COMMUNITY COLLEGE</t>
  </si>
  <si>
    <t>SC66-GA01</t>
  </si>
  <si>
    <t>Comm Coll ERAF</t>
  </si>
  <si>
    <t>SAN BERNARDINO COMMUNITY COLLEGE</t>
  </si>
  <si>
    <t>SC54-GA01</t>
  </si>
  <si>
    <t>COPPER MOUNTAIN COMM COLL DISTRICT</t>
  </si>
  <si>
    <t>SC18-GA01</t>
  </si>
  <si>
    <t>CHAFFEY COMMUNITY COLLEGE</t>
  </si>
  <si>
    <t>SC16-GA01</t>
  </si>
  <si>
    <t>BARSTOW COMMUNITY COLLEGE</t>
  </si>
  <si>
    <t>SC10-GA01</t>
  </si>
  <si>
    <t>ERAF - K-12</t>
  </si>
  <si>
    <t>K-12 ERAF Total</t>
  </si>
  <si>
    <t>YUCAIPA-CALIMESA JOINT UNIFIED</t>
  </si>
  <si>
    <t>SU68-GA01</t>
  </si>
  <si>
    <t>K-12 ERAF</t>
  </si>
  <si>
    <t>UPLAND UNIFIED</t>
  </si>
  <si>
    <t>SU62-GA01</t>
  </si>
  <si>
    <t>SNOWLINE JOINT UNIFIED SCHOOL DIST</t>
  </si>
  <si>
    <t>SU58-GA01</t>
  </si>
  <si>
    <t>SAN BERNARDINO CITY UNIFIED SCH DIS</t>
  </si>
  <si>
    <t>SU54-GA01</t>
  </si>
  <si>
    <t>RIM OF THE WORLD UNIFIED SCH DIST</t>
  </si>
  <si>
    <t>SU52-GA01</t>
  </si>
  <si>
    <t>RIALTO UNIFIED SCHOOL DISTRICT</t>
  </si>
  <si>
    <t>SU50-GA01</t>
  </si>
  <si>
    <t>REDLANDS UNIFIED SCHOOL DISTRICT</t>
  </si>
  <si>
    <t>SU48-GA01</t>
  </si>
  <si>
    <t>MORONGO UNIFIED SCHOOL DISTRICT</t>
  </si>
  <si>
    <t>SU36-GA01</t>
  </si>
  <si>
    <t>HESPERIA UNIFIED SCHOOL DISTRICT</t>
  </si>
  <si>
    <t>SU32-GA01</t>
  </si>
  <si>
    <t>FONTANA UNIFIED SCHOOL DISTRICT</t>
  </si>
  <si>
    <t>SU26-GA01</t>
  </si>
  <si>
    <t>COLTON JOINT UNIFIED SCHOOL DIST</t>
  </si>
  <si>
    <t>SU20-GA01</t>
  </si>
  <si>
    <t>CHINO VALLEY UNIFIED SCHOOL DIST</t>
  </si>
  <si>
    <t>SU18-GA01</t>
  </si>
  <si>
    <t>BARSTOW UNIFIED SCHOOL DISTRICT</t>
  </si>
  <si>
    <t>SU10-GA01</t>
  </si>
  <si>
    <t>APPLE VALLEY UNIFIED SCHOOL DIST</t>
  </si>
  <si>
    <t>SU06-GA01</t>
  </si>
  <si>
    <t>VICTOR VALLEY UNION HIGH SCH DIST</t>
  </si>
  <si>
    <t>SH66-GA01</t>
  </si>
  <si>
    <t>CHAFFEY JOINT UNION HIGH SCH DIST</t>
  </si>
  <si>
    <t>SH16-GA01</t>
  </si>
  <si>
    <t>VICTOR ELEMENTARY SCHOOL DISTRICT</t>
  </si>
  <si>
    <t>SE64-GA01</t>
  </si>
  <si>
    <t>ONTARIO-MONTCLAIR ELEM SCH DIST</t>
  </si>
  <si>
    <t>SE44-GA01</t>
  </si>
  <si>
    <t>MOUNTAIN VIEW ELEMENTARY SCH DIST</t>
  </si>
  <si>
    <t>SE40-GA01</t>
  </si>
  <si>
    <t>ETIWANDA ELEMENTARY SCHOOL DISTRICT</t>
  </si>
  <si>
    <t>SE24-GA01</t>
  </si>
  <si>
    <t>CUCAMONGA ELEMENTARY SCHOOL DIST</t>
  </si>
  <si>
    <t>SE22-GA01</t>
  </si>
  <si>
    <t>CENTRAL ELEMENTARY SCHOOL DISTRICT</t>
  </si>
  <si>
    <t>SE14-GA01</t>
  </si>
  <si>
    <t>ALTA LOMA ELEMENTARY SCHOOL DIST</t>
  </si>
  <si>
    <t>SE04-GA01</t>
  </si>
  <si>
    <t>ADELANTO ELEMENTARY SCHOOL DISTRICT</t>
  </si>
  <si>
    <t>SE02-GA01</t>
  </si>
  <si>
    <t>Total ERAF (Please break out the ERAF amounts into the following categories if this information is readily available):</t>
  </si>
  <si>
    <t>ERAF Total</t>
  </si>
  <si>
    <t xml:space="preserve">EDUCATION REVENUE AUGMENTATION FUND </t>
  </si>
  <si>
    <t>AB02-GA01</t>
  </si>
  <si>
    <t>ERAF</t>
  </si>
  <si>
    <t xml:space="preserve">County Office of Education  </t>
  </si>
  <si>
    <t>COE Total</t>
  </si>
  <si>
    <t>COE</t>
  </si>
  <si>
    <t xml:space="preserve">Community Colleges  </t>
  </si>
  <si>
    <t>Comm Coll Total</t>
  </si>
  <si>
    <t>Comm Coll</t>
  </si>
  <si>
    <t>K-12 Schools</t>
  </si>
  <si>
    <t>K-12 Total</t>
  </si>
  <si>
    <t>K-12</t>
  </si>
  <si>
    <t>Special Districts</t>
  </si>
  <si>
    <t>Special Dist Total</t>
  </si>
  <si>
    <t>MOJAVE WATER AGENCY L &amp; I</t>
  </si>
  <si>
    <t>WY20-GI01</t>
  </si>
  <si>
    <t>Special Dist</t>
  </si>
  <si>
    <t>CRESTLINE-LAKE ARROWHEAD WTR AGENCY</t>
  </si>
  <si>
    <t>WY10-GA01</t>
  </si>
  <si>
    <t>YUCAIPA VALLEY WATER DISTRICT IMP DIST A</t>
  </si>
  <si>
    <t>WW29-GA02</t>
  </si>
  <si>
    <t>YUCAIPA VALLEY WATER DISTRICT</t>
  </si>
  <si>
    <t>WW29-GA01</t>
  </si>
  <si>
    <t>WEST VALLEY WATER DISTRICT</t>
  </si>
  <si>
    <t>WW28-GA01</t>
  </si>
  <si>
    <t>MONTE VISTA CO WTR DISTRICT</t>
  </si>
  <si>
    <t>WW21-GA01</t>
  </si>
  <si>
    <t>HI-DESERT CO WATER DISTRICT</t>
  </si>
  <si>
    <t>WW15-GA01</t>
  </si>
  <si>
    <t>SAN BERNARDINO VALLEY MUNI WATER</t>
  </si>
  <si>
    <t>WU23-GA01</t>
  </si>
  <si>
    <t>INLAND EMPIRE UTILITIES AGENCY IMP C</t>
  </si>
  <si>
    <t>WU08-GA05</t>
  </si>
  <si>
    <t>INLAND EMPIRE UTILITIES AGENCY MID-VLY</t>
  </si>
  <si>
    <t>WU08-GA03</t>
  </si>
  <si>
    <t>INLAND EMPIRE UTILITIES AGENCY ORIGINAL</t>
  </si>
  <si>
    <t>WU08-GA01</t>
  </si>
  <si>
    <t>CHINO BASIN WTR CONSERVATION DIST L O</t>
  </si>
  <si>
    <t>WT09-GL01</t>
  </si>
  <si>
    <t>SAN BDNO VALLEY WATER CONS DIST - L O</t>
  </si>
  <si>
    <t>WT01-GL01</t>
  </si>
  <si>
    <t>INLAND EMPIRE JT RESOURCE CONS DIST L O</t>
  </si>
  <si>
    <t>WR04-GL01</t>
  </si>
  <si>
    <t>MOJAVE DESERT RESOURCE CONS DIST L O</t>
  </si>
  <si>
    <t>WR03-GL01</t>
  </si>
  <si>
    <t>RIVERSIDE CORONA RCD L O</t>
  </si>
  <si>
    <t>WR01-GL01</t>
  </si>
  <si>
    <t>SAN BERNARDINO MTS COMM HOSP DIST</t>
  </si>
  <si>
    <t>WH04-GA01</t>
  </si>
  <si>
    <t>HI-DESERT MEMORIAL HOSPITAL DIS</t>
  </si>
  <si>
    <t>WH02-GA01</t>
  </si>
  <si>
    <t>CHINO VALLEY INDEPENDENT FIRE DIST CHINO AREA</t>
  </si>
  <si>
    <t>WF07-GA03</t>
  </si>
  <si>
    <t>CHINO VALLEY INDEPENDENT FIRE DIST INCORPORATED ARE</t>
  </si>
  <si>
    <t>WF07-GA02</t>
  </si>
  <si>
    <t>APPLE VALLEY FIRE PROTECTION DIST</t>
  </si>
  <si>
    <t>WF01-GA01</t>
  </si>
  <si>
    <t>LAKE ARROWHEAD CSD L &amp; I</t>
  </si>
  <si>
    <t>WC08-GI01</t>
  </si>
  <si>
    <t>HESPERIA PARK DISTRICT</t>
  </si>
  <si>
    <t>VP02-GA01</t>
  </si>
  <si>
    <t>BARSTOW FIRE PROTECTION DISTRICT</t>
  </si>
  <si>
    <t>VF02-GA01</t>
  </si>
  <si>
    <t>29 PALMS CEMETERY DISTRICT</t>
  </si>
  <si>
    <t>VB03-GA01</t>
  </si>
  <si>
    <t>BARSTOW CEMETERY DISTRICT</t>
  </si>
  <si>
    <t>VB01-GA01</t>
  </si>
  <si>
    <t>BLOOMINGTON PARK &amp; REC DISTRICT</t>
  </si>
  <si>
    <t>UP09-GA01</t>
  </si>
  <si>
    <t>SAN BDNO CNTY FIRE PROTECT DISTRICT-SBCFPD-ADMIN</t>
  </si>
  <si>
    <t>UF01-GA05</t>
  </si>
  <si>
    <t>SAN BDNO CNTY FIRE PROTECT DISTRICT-SOUTH DESERT SERVICE AREA</t>
  </si>
  <si>
    <t>UF01-GA04</t>
  </si>
  <si>
    <t>SAN BDNO CNTY FIRE PROTECT DISTRICT-MOUNTAIN SERVICE AREA</t>
  </si>
  <si>
    <t>UF01-GA02</t>
  </si>
  <si>
    <t>SAN BDNO CNTY FIRE PROTECT DISTRICT-VALLEY SERVICE AREA</t>
  </si>
  <si>
    <t>UF01-GA01</t>
  </si>
  <si>
    <t>CSA SL-1</t>
  </si>
  <si>
    <t>UD98-GA01</t>
  </si>
  <si>
    <t>CSA 70 ZONE D-1 - LAKE ARROWHEAD</t>
  </si>
  <si>
    <t>UD54-GA01</t>
  </si>
  <si>
    <t>CSA 70</t>
  </si>
  <si>
    <t>UD50-GA01</t>
  </si>
  <si>
    <t>CSA 60 - VICTORVILLE</t>
  </si>
  <si>
    <t>UD44-GA01</t>
  </si>
  <si>
    <t>CSA 40 - ELEPHANT MOUNTAIN</t>
  </si>
  <si>
    <t>UD25-GA01</t>
  </si>
  <si>
    <t>VICTORVILLE STREET LIGHT DISTRICT L &amp; I</t>
  </si>
  <si>
    <t>CS37-GI01</t>
  </si>
  <si>
    <t>VICTORVILLE WATER DISTRICT IMP DIST 1</t>
  </si>
  <si>
    <t>CS33-GA01</t>
  </si>
  <si>
    <t>RANCHO CUCAMONGA FIRE DISTRICT</t>
  </si>
  <si>
    <t>CS24-GA01</t>
  </si>
  <si>
    <t>HESPERIA WATER DISTRICT</t>
  </si>
  <si>
    <t>CS18-GA01</t>
  </si>
  <si>
    <t>HESPERIA FIRE PROTECTION DISTRICT</t>
  </si>
  <si>
    <t>CS17-GA01</t>
  </si>
  <si>
    <t>FONTANA FIRE PROTECTION DISTRICT</t>
  </si>
  <si>
    <t>CS12-GA01</t>
  </si>
  <si>
    <t>COUNTY FREE LIBRARY</t>
  </si>
  <si>
    <t>BL01-GA01</t>
  </si>
  <si>
    <t>FLOOD CONTROL ADMIN 3-6</t>
  </si>
  <si>
    <t>BF08-GA01</t>
  </si>
  <si>
    <t>FLOOD CONTROL ADMIN 1 &amp; 2</t>
  </si>
  <si>
    <t>BF07-GA01</t>
  </si>
  <si>
    <t>FLOOD CONTROL ZONE 6</t>
  </si>
  <si>
    <t>BF06-GA01</t>
  </si>
  <si>
    <t>FLOOD CONTROL ZONE 5</t>
  </si>
  <si>
    <t>BF05-GA01</t>
  </si>
  <si>
    <t>FLOOD CONTROL ZONE 4</t>
  </si>
  <si>
    <t>BF04-GA01</t>
  </si>
  <si>
    <t>FLOOD CONTROL ZONE 3</t>
  </si>
  <si>
    <t>BF03-GA01</t>
  </si>
  <si>
    <t>FLOOD CONTROL ZONE 2</t>
  </si>
  <si>
    <t>BF02-GA01</t>
  </si>
  <si>
    <t>FLOOD CONTROL ZONE 1</t>
  </si>
  <si>
    <t>BF01-GA01</t>
  </si>
  <si>
    <t>Counties</t>
  </si>
  <si>
    <t>County Total</t>
  </si>
  <si>
    <t>COUNTY GENERAL FUND</t>
  </si>
  <si>
    <t>AB01-GA01</t>
  </si>
  <si>
    <t>County</t>
  </si>
  <si>
    <t>Cities</t>
  </si>
  <si>
    <t>City Total</t>
  </si>
  <si>
    <t>TOWN OF YUCCA VALLEY</t>
  </si>
  <si>
    <t>CC38-GA01</t>
  </si>
  <si>
    <t>City</t>
  </si>
  <si>
    <t>CITY OF YUCAIPA</t>
  </si>
  <si>
    <t>CC35-GA01</t>
  </si>
  <si>
    <t>CITY OF VICTORVILLE</t>
  </si>
  <si>
    <t>CC34-GA01</t>
  </si>
  <si>
    <t>CITY OF TWENTYNINE PALMS (SEE CC31)</t>
  </si>
  <si>
    <t>CC33-GA01</t>
  </si>
  <si>
    <t>CITY OF TWENTYNINE PALMS</t>
  </si>
  <si>
    <t>CC31-GA01</t>
  </si>
  <si>
    <t>CITY OF RIALTO</t>
  </si>
  <si>
    <t>CC28-GA01</t>
  </si>
  <si>
    <t>CITY OF RANCHO CUCAMONGA</t>
  </si>
  <si>
    <t>CC24-GA01</t>
  </si>
  <si>
    <t>CITY OF ONTARIO</t>
  </si>
  <si>
    <t>CC22-GA01</t>
  </si>
  <si>
    <t>CITY OF MONTCLAIR</t>
  </si>
  <si>
    <t>CC18-GA01</t>
  </si>
  <si>
    <t>CITY OF HESPERIA</t>
  </si>
  <si>
    <t>CC17-GA01</t>
  </si>
  <si>
    <t>CITY OF LOMA LINDA</t>
  </si>
  <si>
    <t>CC16-GA01</t>
  </si>
  <si>
    <t>CITY OF HIGHLAND</t>
  </si>
  <si>
    <t>CC15-GA01</t>
  </si>
  <si>
    <t>CITY OF GRAND TERRACE</t>
  </si>
  <si>
    <t>CC14-GA01</t>
  </si>
  <si>
    <t>CITY OF FONTANA VEHICLE PKG</t>
  </si>
  <si>
    <t>CC12-GA02</t>
  </si>
  <si>
    <t>CITY OF FONTANA</t>
  </si>
  <si>
    <t>CC12-GA01</t>
  </si>
  <si>
    <t>CITY OF COLTON</t>
  </si>
  <si>
    <t>CC10-GA01</t>
  </si>
  <si>
    <t>CITY OF CHINO</t>
  </si>
  <si>
    <t>CC08-GA01</t>
  </si>
  <si>
    <t>CITY OF BARSTOW-PARK</t>
  </si>
  <si>
    <t>CC04-GA02</t>
  </si>
  <si>
    <t>CITY OF BARSTOW</t>
  </si>
  <si>
    <t>CC04-GA01</t>
  </si>
  <si>
    <t>CITY OF APPLE VALLEY</t>
  </si>
  <si>
    <t>CC03-GA01</t>
  </si>
  <si>
    <t>CITY OF ADELANTO</t>
  </si>
  <si>
    <t>CC02-GA01</t>
  </si>
  <si>
    <t>ATE Name</t>
  </si>
  <si>
    <t>ATE Code</t>
  </si>
  <si>
    <t>ATE Type</t>
  </si>
  <si>
    <t>Distribution of LMIHF Remittances:</t>
  </si>
  <si>
    <t>Difference Between Total Ordered and Total Actually Remitted</t>
  </si>
  <si>
    <t>Total Remittances</t>
  </si>
  <si>
    <t>Total SA Actually Remitted (Includes interest amount to be remitted)</t>
  </si>
  <si>
    <t>Total SA was Ordered to Remit</t>
  </si>
  <si>
    <t>LMIHF Remittances:</t>
  </si>
  <si>
    <t>Yucca Valley</t>
  </si>
  <si>
    <t>Yucaipa</t>
  </si>
  <si>
    <t>VVEDA</t>
  </si>
  <si>
    <t>Victorville</t>
  </si>
  <si>
    <t>Upland</t>
  </si>
  <si>
    <t>29 Palms</t>
  </si>
  <si>
    <t>County of Sn Bndo</t>
  </si>
  <si>
    <t>City of Sn Bndo</t>
  </si>
  <si>
    <t>Rialto</t>
  </si>
  <si>
    <t>Redlands</t>
  </si>
  <si>
    <t>Rancho Cucamonga</t>
  </si>
  <si>
    <t>Ontario</t>
  </si>
  <si>
    <t>Needles</t>
  </si>
  <si>
    <t>Montclair</t>
  </si>
  <si>
    <t>Loma Linda</t>
  </si>
  <si>
    <t>IVDA</t>
  </si>
  <si>
    <t>Highland</t>
  </si>
  <si>
    <t>Hesperia</t>
  </si>
  <si>
    <t>Grand Terrace</t>
  </si>
  <si>
    <t>Fontana</t>
  </si>
  <si>
    <t>Colton</t>
  </si>
  <si>
    <t>Chino</t>
  </si>
  <si>
    <t>Big Bear Lake</t>
  </si>
  <si>
    <t>Barstow</t>
  </si>
  <si>
    <t>Apple Valley</t>
  </si>
  <si>
    <t>Adelanto</t>
  </si>
  <si>
    <t>Countywide Totals</t>
  </si>
  <si>
    <t xml:space="preserve">Title of Former Redevelopment Agency (RDA): </t>
  </si>
  <si>
    <r>
      <t xml:space="preserve">County : </t>
    </r>
    <r>
      <rPr>
        <sz val="11"/>
        <rFont val="Arial"/>
        <family val="2"/>
      </rPr>
      <t>San Bernardino</t>
    </r>
  </si>
  <si>
    <r>
      <rPr>
        <b/>
        <sz val="14"/>
        <rFont val="Arial"/>
        <family val="2"/>
      </rPr>
      <t>Low-and-Moderate Income Housing Fund (LMIHF) Due Diligence Review (DDR) Remittances Paid in Fiscal Year 2012-13
Payments Occurring from July 1, 2012 to June 30, 2013</t>
    </r>
    <r>
      <rPr>
        <sz val="10"/>
        <rFont val="Arial"/>
        <family val="2"/>
      </rPr>
      <t xml:space="preserve">
(Report all Values in Whole Dollars)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</si>
</sst>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Alignment="1">
      <alignment/>
    </xf>
    <xf numFmtId="41" fontId="2" fillId="0" borderId="0" xfId="0" applyNumberFormat="1" applyFont="1" applyBorder="1" applyAlignment="1">
      <alignment/>
    </xf>
    <xf numFmtId="41" fontId="3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2" fillId="0" borderId="0" xfId="0" applyNumberFormat="1" applyFont="1" applyAlignment="1">
      <alignment/>
    </xf>
    <xf numFmtId="14" fontId="2" fillId="0" borderId="0" xfId="0" applyNumberFormat="1" applyFont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Alignment="1">
      <alignment horizontal="right" wrapText="1"/>
    </xf>
    <xf numFmtId="41" fontId="2" fillId="0" borderId="0" xfId="42" applyNumberFormat="1" applyFont="1" applyFill="1" applyBorder="1" applyAlignment="1">
      <alignment/>
    </xf>
    <xf numFmtId="41" fontId="3" fillId="0" borderId="0" xfId="42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41" fontId="2" fillId="0" borderId="0" xfId="42" applyNumberFormat="1" applyFont="1" applyFill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0" xfId="0" applyNumberFormat="1" applyFont="1" applyFill="1" applyBorder="1" applyAlignment="1">
      <alignment horizontal="right"/>
    </xf>
    <xf numFmtId="14" fontId="2" fillId="0" borderId="0" xfId="42" applyNumberFormat="1" applyFont="1" applyFill="1" applyBorder="1" applyAlignment="1">
      <alignment horizontal="right"/>
    </xf>
    <xf numFmtId="14" fontId="2" fillId="0" borderId="0" xfId="42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42" applyNumberFormat="1" applyFont="1" applyFill="1" applyBorder="1" applyAlignment="1">
      <alignment/>
    </xf>
    <xf numFmtId="0" fontId="3" fillId="0" borderId="0" xfId="42" applyNumberFormat="1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164" fontId="2" fillId="6" borderId="10" xfId="42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41" fontId="2" fillId="6" borderId="0" xfId="42" applyNumberFormat="1" applyFont="1" applyFill="1" applyBorder="1" applyAlignment="1">
      <alignment/>
    </xf>
    <xf numFmtId="0" fontId="4" fillId="0" borderId="0" xfId="0" applyFont="1" applyFill="1" applyAlignment="1">
      <alignment wrapText="1"/>
    </xf>
    <xf numFmtId="41" fontId="3" fillId="12" borderId="11" xfId="42" applyNumberFormat="1" applyFont="1" applyFill="1" applyBorder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indent="4"/>
    </xf>
    <xf numFmtId="0" fontId="3" fillId="0" borderId="0" xfId="0" applyFont="1" applyAlignment="1">
      <alignment/>
    </xf>
    <xf numFmtId="0" fontId="4" fillId="0" borderId="0" xfId="0" applyFont="1" applyAlignment="1">
      <alignment horizontal="left" wrapText="1" indent="2"/>
    </xf>
    <xf numFmtId="41" fontId="5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 horizontal="left" indent="2"/>
    </xf>
    <xf numFmtId="0" fontId="5" fillId="0" borderId="0" xfId="0" applyFont="1" applyAlignment="1">
      <alignment/>
    </xf>
    <xf numFmtId="41" fontId="4" fillId="32" borderId="12" xfId="0" applyNumberFormat="1" applyFont="1" applyFill="1" applyBorder="1" applyAlignment="1">
      <alignment horizontal="left" indent="2"/>
    </xf>
    <xf numFmtId="0" fontId="4" fillId="0" borderId="0" xfId="0" applyFont="1" applyAlignment="1">
      <alignment horizontal="left" indent="2"/>
    </xf>
    <xf numFmtId="41" fontId="5" fillId="4" borderId="11" xfId="0" applyNumberFormat="1" applyFont="1" applyFill="1" applyBorder="1" applyAlignment="1">
      <alignment/>
    </xf>
    <xf numFmtId="41" fontId="4" fillId="4" borderId="11" xfId="0" applyNumberFormat="1" applyFont="1" applyFill="1" applyBorder="1" applyAlignment="1">
      <alignment horizontal="left" indent="2"/>
    </xf>
    <xf numFmtId="41" fontId="4" fillId="0" borderId="0" xfId="0" applyNumberFormat="1" applyFont="1" applyFill="1" applyBorder="1" applyAlignment="1">
      <alignment horizontal="center"/>
    </xf>
    <xf numFmtId="41" fontId="5" fillId="0" borderId="0" xfId="0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1"/>
  <sheetViews>
    <sheetView tabSelected="1" zoomScale="90" zoomScaleNormal="90" zoomScalePageLayoutView="0" workbookViewId="0" topLeftCell="A1">
      <pane xSplit="4" ySplit="8" topLeftCell="E33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H181" sqref="AH181"/>
    </sheetView>
  </sheetViews>
  <sheetFormatPr defaultColWidth="9.140625" defaultRowHeight="15" outlineLevelRow="2"/>
  <cols>
    <col min="1" max="1" width="22.00390625" style="1" hidden="1" customWidth="1"/>
    <col min="2" max="2" width="11.57421875" style="1" customWidth="1"/>
    <col min="3" max="3" width="82.00390625" style="4" customWidth="1"/>
    <col min="4" max="4" width="25.8515625" style="3" customWidth="1"/>
    <col min="5" max="8" width="21.421875" style="2" customWidth="1"/>
    <col min="9" max="30" width="21.421875" style="1" customWidth="1"/>
    <col min="31" max="16384" width="9.140625" style="1" customWidth="1"/>
  </cols>
  <sheetData>
    <row r="1" spans="3:12" ht="69.75" customHeight="1">
      <c r="C1" s="23"/>
      <c r="D1" s="47" t="s">
        <v>302</v>
      </c>
      <c r="E1" s="47"/>
      <c r="F1" s="47"/>
      <c r="G1" s="47"/>
      <c r="H1" s="47"/>
      <c r="I1" s="47"/>
      <c r="J1" s="47"/>
      <c r="K1" s="47"/>
      <c r="L1" s="47"/>
    </row>
    <row r="2" spans="3:8" ht="19.5" customHeight="1">
      <c r="C2" s="46" t="s">
        <v>301</v>
      </c>
      <c r="D2" s="46"/>
      <c r="E2" s="46"/>
      <c r="F2" s="46"/>
      <c r="G2" s="46"/>
      <c r="H2" s="46"/>
    </row>
    <row r="3" spans="3:30" ht="36.75" customHeight="1">
      <c r="C3" s="45" t="s">
        <v>300</v>
      </c>
      <c r="D3" s="44" t="s">
        <v>299</v>
      </c>
      <c r="E3" s="43" t="s">
        <v>298</v>
      </c>
      <c r="F3" s="43" t="s">
        <v>297</v>
      </c>
      <c r="G3" s="43" t="s">
        <v>296</v>
      </c>
      <c r="H3" s="43" t="s">
        <v>295</v>
      </c>
      <c r="I3" s="43" t="s">
        <v>294</v>
      </c>
      <c r="J3" s="43" t="s">
        <v>293</v>
      </c>
      <c r="K3" s="43" t="s">
        <v>292</v>
      </c>
      <c r="L3" s="43" t="s">
        <v>291</v>
      </c>
      <c r="M3" s="43" t="s">
        <v>290</v>
      </c>
      <c r="N3" s="43" t="s">
        <v>289</v>
      </c>
      <c r="O3" s="43" t="s">
        <v>288</v>
      </c>
      <c r="P3" s="43" t="s">
        <v>287</v>
      </c>
      <c r="Q3" s="43" t="s">
        <v>286</v>
      </c>
      <c r="R3" s="43" t="s">
        <v>285</v>
      </c>
      <c r="S3" s="43" t="s">
        <v>284</v>
      </c>
      <c r="T3" s="43" t="s">
        <v>283</v>
      </c>
      <c r="U3" s="43" t="s">
        <v>282</v>
      </c>
      <c r="V3" s="43" t="s">
        <v>281</v>
      </c>
      <c r="W3" s="43" t="s">
        <v>280</v>
      </c>
      <c r="X3" s="43" t="s">
        <v>279</v>
      </c>
      <c r="Y3" s="43" t="s">
        <v>278</v>
      </c>
      <c r="Z3" s="43" t="s">
        <v>277</v>
      </c>
      <c r="AA3" s="43" t="s">
        <v>276</v>
      </c>
      <c r="AB3" s="43" t="s">
        <v>275</v>
      </c>
      <c r="AC3" s="43" t="s">
        <v>274</v>
      </c>
      <c r="AD3" s="43" t="s">
        <v>273</v>
      </c>
    </row>
    <row r="4" spans="3:30" ht="21" customHeight="1">
      <c r="C4" s="34" t="s">
        <v>272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</row>
    <row r="5" spans="3:30" ht="16.5" customHeight="1">
      <c r="C5" s="40" t="s">
        <v>271</v>
      </c>
      <c r="D5" s="37">
        <f>SUM(E5:AD5)</f>
        <v>108222547</v>
      </c>
      <c r="E5" s="37">
        <v>1518522</v>
      </c>
      <c r="F5" s="37"/>
      <c r="G5" s="37"/>
      <c r="H5" s="37"/>
      <c r="I5" s="37">
        <v>4734748</v>
      </c>
      <c r="J5" s="37">
        <v>1002034</v>
      </c>
      <c r="K5" s="37">
        <v>7578345</v>
      </c>
      <c r="L5" s="37">
        <v>228092</v>
      </c>
      <c r="M5" s="37"/>
      <c r="N5" s="37">
        <v>3937969</v>
      </c>
      <c r="O5" s="37">
        <v>0</v>
      </c>
      <c r="P5" s="37">
        <v>44698</v>
      </c>
      <c r="Q5" s="37">
        <v>7884598</v>
      </c>
      <c r="R5" s="37"/>
      <c r="S5" s="37">
        <v>21677224</v>
      </c>
      <c r="T5" s="37">
        <v>31222675</v>
      </c>
      <c r="U5" s="37">
        <v>0</v>
      </c>
      <c r="V5" s="37">
        <v>3016856</v>
      </c>
      <c r="W5" s="37"/>
      <c r="X5" s="37">
        <v>15599572</v>
      </c>
      <c r="Y5" s="37">
        <v>1959063</v>
      </c>
      <c r="Z5" s="37">
        <v>0</v>
      </c>
      <c r="AA5" s="37">
        <v>7216798</v>
      </c>
      <c r="AB5" s="37">
        <v>0</v>
      </c>
      <c r="AC5" s="37">
        <v>25000</v>
      </c>
      <c r="AD5" s="37">
        <v>576353</v>
      </c>
    </row>
    <row r="6" spans="3:30" ht="16.5" customHeight="1">
      <c r="C6" s="40" t="s">
        <v>270</v>
      </c>
      <c r="D6" s="37">
        <f>SUM(E6:AD6)</f>
        <v>85143763.38000001</v>
      </c>
      <c r="E6" s="37">
        <v>1518522</v>
      </c>
      <c r="F6" s="37">
        <v>0</v>
      </c>
      <c r="G6" s="37">
        <v>0</v>
      </c>
      <c r="H6" s="37">
        <v>0</v>
      </c>
      <c r="I6" s="37">
        <v>4747187.5</v>
      </c>
      <c r="J6" s="37">
        <v>1002034</v>
      </c>
      <c r="K6" s="37">
        <v>7578345.000000001</v>
      </c>
      <c r="L6" s="37">
        <v>228092</v>
      </c>
      <c r="M6" s="37">
        <v>0</v>
      </c>
      <c r="N6" s="37">
        <v>3937969</v>
      </c>
      <c r="O6" s="37">
        <v>0</v>
      </c>
      <c r="P6" s="37">
        <v>45584.86</v>
      </c>
      <c r="Q6" s="37">
        <v>7884598</v>
      </c>
      <c r="R6" s="37">
        <v>0</v>
      </c>
      <c r="S6" s="37">
        <v>0</v>
      </c>
      <c r="T6" s="37">
        <v>31372921.150000002</v>
      </c>
      <c r="U6" s="37">
        <v>0</v>
      </c>
      <c r="V6" s="37">
        <v>3016855.9999999995</v>
      </c>
      <c r="W6" s="37">
        <v>0</v>
      </c>
      <c r="X6" s="37">
        <v>14034439.87</v>
      </c>
      <c r="Y6" s="37">
        <v>1959063.0000000002</v>
      </c>
      <c r="Z6" s="37">
        <v>0</v>
      </c>
      <c r="AA6" s="37">
        <v>7216798</v>
      </c>
      <c r="AB6" s="37">
        <v>0</v>
      </c>
      <c r="AC6" s="37">
        <v>25000</v>
      </c>
      <c r="AD6" s="37">
        <v>576353</v>
      </c>
    </row>
    <row r="7" spans="3:30" ht="18" customHeight="1" thickBot="1">
      <c r="C7" s="38" t="s">
        <v>269</v>
      </c>
      <c r="D7" s="42">
        <f>SUM(E7:AD7)</f>
        <v>85143763.38000001</v>
      </c>
      <c r="E7" s="41">
        <f aca="true" t="shared" si="0" ref="E7:AD7">E6</f>
        <v>1518522</v>
      </c>
      <c r="F7" s="41">
        <f t="shared" si="0"/>
        <v>0</v>
      </c>
      <c r="G7" s="41">
        <f t="shared" si="0"/>
        <v>0</v>
      </c>
      <c r="H7" s="41">
        <f t="shared" si="0"/>
        <v>0</v>
      </c>
      <c r="I7" s="41">
        <f t="shared" si="0"/>
        <v>4747187.5</v>
      </c>
      <c r="J7" s="41">
        <f t="shared" si="0"/>
        <v>1002034</v>
      </c>
      <c r="K7" s="41">
        <f t="shared" si="0"/>
        <v>7578345.000000001</v>
      </c>
      <c r="L7" s="41">
        <f t="shared" si="0"/>
        <v>228092</v>
      </c>
      <c r="M7" s="41">
        <f t="shared" si="0"/>
        <v>0</v>
      </c>
      <c r="N7" s="41">
        <f t="shared" si="0"/>
        <v>3937969</v>
      </c>
      <c r="O7" s="41">
        <f t="shared" si="0"/>
        <v>0</v>
      </c>
      <c r="P7" s="41">
        <f t="shared" si="0"/>
        <v>45584.86</v>
      </c>
      <c r="Q7" s="41">
        <f t="shared" si="0"/>
        <v>7884598</v>
      </c>
      <c r="R7" s="41">
        <f t="shared" si="0"/>
        <v>0</v>
      </c>
      <c r="S7" s="41">
        <f t="shared" si="0"/>
        <v>0</v>
      </c>
      <c r="T7" s="41">
        <f t="shared" si="0"/>
        <v>31372921.150000002</v>
      </c>
      <c r="U7" s="41">
        <f t="shared" si="0"/>
        <v>0</v>
      </c>
      <c r="V7" s="41">
        <f t="shared" si="0"/>
        <v>3016855.9999999995</v>
      </c>
      <c r="W7" s="41">
        <f t="shared" si="0"/>
        <v>0</v>
      </c>
      <c r="X7" s="41">
        <f t="shared" si="0"/>
        <v>14034439.87</v>
      </c>
      <c r="Y7" s="41">
        <f t="shared" si="0"/>
        <v>1959063.0000000002</v>
      </c>
      <c r="Z7" s="41">
        <f t="shared" si="0"/>
        <v>0</v>
      </c>
      <c r="AA7" s="41">
        <f t="shared" si="0"/>
        <v>7216798</v>
      </c>
      <c r="AB7" s="41">
        <f t="shared" si="0"/>
        <v>0</v>
      </c>
      <c r="AC7" s="41">
        <f t="shared" si="0"/>
        <v>25000</v>
      </c>
      <c r="AD7" s="41">
        <f t="shared" si="0"/>
        <v>576353</v>
      </c>
    </row>
    <row r="8" spans="3:30" ht="16.5" customHeight="1" thickTop="1">
      <c r="C8" s="40" t="s">
        <v>268</v>
      </c>
      <c r="D8" s="39">
        <f>SUM(E8:AD8)</f>
        <v>-23078783.619999997</v>
      </c>
      <c r="E8" s="39">
        <f aca="true" t="shared" si="1" ref="E8:AD8">E7-E5</f>
        <v>0</v>
      </c>
      <c r="F8" s="39">
        <f t="shared" si="1"/>
        <v>0</v>
      </c>
      <c r="G8" s="39">
        <f t="shared" si="1"/>
        <v>0</v>
      </c>
      <c r="H8" s="39">
        <f t="shared" si="1"/>
        <v>0</v>
      </c>
      <c r="I8" s="39">
        <f t="shared" si="1"/>
        <v>12439.5</v>
      </c>
      <c r="J8" s="39">
        <f t="shared" si="1"/>
        <v>0</v>
      </c>
      <c r="K8" s="39">
        <f t="shared" si="1"/>
        <v>0</v>
      </c>
      <c r="L8" s="39">
        <f t="shared" si="1"/>
        <v>0</v>
      </c>
      <c r="M8" s="39">
        <f t="shared" si="1"/>
        <v>0</v>
      </c>
      <c r="N8" s="39">
        <f t="shared" si="1"/>
        <v>0</v>
      </c>
      <c r="O8" s="39">
        <f t="shared" si="1"/>
        <v>0</v>
      </c>
      <c r="P8" s="39">
        <f t="shared" si="1"/>
        <v>886.8600000000006</v>
      </c>
      <c r="Q8" s="39">
        <f t="shared" si="1"/>
        <v>0</v>
      </c>
      <c r="R8" s="39">
        <f t="shared" si="1"/>
        <v>0</v>
      </c>
      <c r="S8" s="39">
        <f t="shared" si="1"/>
        <v>-21677224</v>
      </c>
      <c r="T8" s="39">
        <f t="shared" si="1"/>
        <v>150246.15000000224</v>
      </c>
      <c r="U8" s="39">
        <f t="shared" si="1"/>
        <v>0</v>
      </c>
      <c r="V8" s="39">
        <f t="shared" si="1"/>
        <v>0</v>
      </c>
      <c r="W8" s="39">
        <f t="shared" si="1"/>
        <v>0</v>
      </c>
      <c r="X8" s="39">
        <f t="shared" si="1"/>
        <v>-1565132.1300000008</v>
      </c>
      <c r="Y8" s="39">
        <f t="shared" si="1"/>
        <v>0</v>
      </c>
      <c r="Z8" s="39">
        <f t="shared" si="1"/>
        <v>0</v>
      </c>
      <c r="AA8" s="39">
        <f t="shared" si="1"/>
        <v>0</v>
      </c>
      <c r="AB8" s="39">
        <f t="shared" si="1"/>
        <v>0</v>
      </c>
      <c r="AC8" s="39">
        <f t="shared" si="1"/>
        <v>0</v>
      </c>
      <c r="AD8" s="39">
        <f t="shared" si="1"/>
        <v>0</v>
      </c>
    </row>
    <row r="9" spans="3:30" ht="16.5" customHeight="1">
      <c r="C9" s="38"/>
      <c r="D9" s="37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3:30" ht="21.75" customHeight="1">
      <c r="C10" s="32" t="s">
        <v>267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</row>
    <row r="11" spans="1:30" ht="15" hidden="1">
      <c r="A11" s="1" t="s">
        <v>266</v>
      </c>
      <c r="B11" s="1" t="s">
        <v>265</v>
      </c>
      <c r="C11" s="1" t="s">
        <v>264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</row>
    <row r="12" spans="1:30" ht="16.5" customHeight="1" hidden="1" outlineLevel="2">
      <c r="A12" s="1" t="s">
        <v>223</v>
      </c>
      <c r="B12" s="1" t="s">
        <v>263</v>
      </c>
      <c r="C12" s="1" t="s">
        <v>262</v>
      </c>
      <c r="D12" s="15">
        <f aca="true" t="shared" si="2" ref="D12:D32">SUM(E12:AD12)</f>
        <v>26556</v>
      </c>
      <c r="E12" s="14">
        <v>26556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</row>
    <row r="13" spans="1:30" ht="16.5" customHeight="1" hidden="1" outlineLevel="2">
      <c r="A13" s="1" t="s">
        <v>223</v>
      </c>
      <c r="B13" s="1" t="s">
        <v>261</v>
      </c>
      <c r="C13" s="1" t="s">
        <v>260</v>
      </c>
      <c r="D13" s="15">
        <f t="shared" si="2"/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</row>
    <row r="14" spans="1:30" ht="16.5" customHeight="1" hidden="1" outlineLevel="2">
      <c r="A14" s="1" t="s">
        <v>223</v>
      </c>
      <c r="B14" s="1" t="s">
        <v>259</v>
      </c>
      <c r="C14" s="1" t="s">
        <v>258</v>
      </c>
      <c r="D14" s="15">
        <f t="shared" si="2"/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</row>
    <row r="15" spans="1:30" ht="16.5" customHeight="1" hidden="1" outlineLevel="2">
      <c r="A15" s="1" t="s">
        <v>223</v>
      </c>
      <c r="B15" s="1" t="s">
        <v>257</v>
      </c>
      <c r="C15" s="1" t="s">
        <v>256</v>
      </c>
      <c r="D15" s="15">
        <f t="shared" si="2"/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</row>
    <row r="16" spans="1:30" ht="16.5" customHeight="1" hidden="1" outlineLevel="2">
      <c r="A16" s="1" t="s">
        <v>223</v>
      </c>
      <c r="B16" s="1" t="s">
        <v>255</v>
      </c>
      <c r="C16" s="1" t="s">
        <v>254</v>
      </c>
      <c r="D16" s="15">
        <f t="shared" si="2"/>
        <v>507742.49811846414</v>
      </c>
      <c r="E16" s="14">
        <v>0</v>
      </c>
      <c r="F16" s="14">
        <v>0</v>
      </c>
      <c r="G16" s="14">
        <v>0</v>
      </c>
      <c r="H16" s="14">
        <v>0</v>
      </c>
      <c r="I16" s="14">
        <v>507742.49811846414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</row>
    <row r="17" spans="1:30" ht="16.5" customHeight="1" hidden="1" outlineLevel="2">
      <c r="A17" s="1" t="s">
        <v>223</v>
      </c>
      <c r="B17" s="1" t="s">
        <v>253</v>
      </c>
      <c r="C17" s="1" t="s">
        <v>252</v>
      </c>
      <c r="D17" s="15">
        <f t="shared" si="2"/>
        <v>167373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167373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</row>
    <row r="18" spans="1:30" ht="16.5" customHeight="1" hidden="1" outlineLevel="2">
      <c r="A18" s="1" t="s">
        <v>223</v>
      </c>
      <c r="B18" s="1" t="s">
        <v>251</v>
      </c>
      <c r="C18" s="1" t="s">
        <v>250</v>
      </c>
      <c r="D18" s="15">
        <f t="shared" si="2"/>
        <v>256209.77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240474.28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15735.49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</row>
    <row r="19" spans="1:30" ht="16.5" customHeight="1" hidden="1" outlineLevel="2">
      <c r="A19" s="1" t="s">
        <v>223</v>
      </c>
      <c r="B19" s="1" t="s">
        <v>249</v>
      </c>
      <c r="C19" s="1" t="s">
        <v>248</v>
      </c>
      <c r="D19" s="15">
        <f t="shared" si="2"/>
        <v>131.22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131.22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</row>
    <row r="20" spans="1:30" ht="16.5" customHeight="1" hidden="1" outlineLevel="2">
      <c r="A20" s="1" t="s">
        <v>223</v>
      </c>
      <c r="B20" s="1" t="s">
        <v>247</v>
      </c>
      <c r="C20" s="1" t="s">
        <v>246</v>
      </c>
      <c r="D20" s="15">
        <f t="shared" si="2"/>
        <v>45553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45553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</row>
    <row r="21" spans="1:30" ht="16.5" customHeight="1" hidden="1" outlineLevel="2">
      <c r="A21" s="1" t="s">
        <v>223</v>
      </c>
      <c r="B21" s="1" t="s">
        <v>245</v>
      </c>
      <c r="C21" s="1" t="s">
        <v>244</v>
      </c>
      <c r="D21" s="15">
        <f t="shared" si="2"/>
        <v>937492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937492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</row>
    <row r="22" spans="1:30" ht="16.5" customHeight="1" hidden="1" outlineLevel="2">
      <c r="A22" s="1" t="s">
        <v>223</v>
      </c>
      <c r="B22" s="1" t="s">
        <v>243</v>
      </c>
      <c r="C22" s="1" t="s">
        <v>242</v>
      </c>
      <c r="D22" s="15">
        <f t="shared" si="2"/>
        <v>5417.31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5417.31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</row>
    <row r="23" spans="1:30" ht="16.5" customHeight="1" hidden="1" outlineLevel="2">
      <c r="A23" s="1" t="s">
        <v>223</v>
      </c>
      <c r="B23" s="1" t="s">
        <v>241</v>
      </c>
      <c r="C23" s="1" t="s">
        <v>240</v>
      </c>
      <c r="D23" s="15">
        <f t="shared" si="2"/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</row>
    <row r="24" spans="1:30" ht="16.5" customHeight="1" hidden="1" outlineLevel="2">
      <c r="A24" s="1" t="s">
        <v>223</v>
      </c>
      <c r="B24" s="1" t="s">
        <v>239</v>
      </c>
      <c r="C24" s="1" t="s">
        <v>238</v>
      </c>
      <c r="D24" s="15">
        <f t="shared" si="2"/>
        <v>1121301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1121301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</row>
    <row r="25" spans="1:30" ht="16.5" customHeight="1" hidden="1" outlineLevel="2">
      <c r="A25" s="1" t="s">
        <v>223</v>
      </c>
      <c r="B25" s="1" t="s">
        <v>237</v>
      </c>
      <c r="C25" s="1" t="s">
        <v>236</v>
      </c>
      <c r="D25" s="15">
        <f t="shared" si="2"/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</row>
    <row r="26" spans="1:30" ht="16.5" customHeight="1" hidden="1" outlineLevel="2">
      <c r="A26" s="1" t="s">
        <v>223</v>
      </c>
      <c r="B26" s="1" t="s">
        <v>235</v>
      </c>
      <c r="C26" s="1" t="s">
        <v>234</v>
      </c>
      <c r="D26" s="15">
        <f t="shared" si="2"/>
        <v>1583902.37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1583902.37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</row>
    <row r="27" spans="1:30" ht="16.5" customHeight="1" hidden="1" outlineLevel="2">
      <c r="A27" s="1" t="s">
        <v>223</v>
      </c>
      <c r="B27" s="1" t="s">
        <v>233</v>
      </c>
      <c r="C27" s="1" t="s">
        <v>232</v>
      </c>
      <c r="D27" s="15">
        <f t="shared" si="2"/>
        <v>420511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420511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</row>
    <row r="28" spans="1:30" ht="16.5" customHeight="1" hidden="1" outlineLevel="2">
      <c r="A28" s="1" t="s">
        <v>223</v>
      </c>
      <c r="B28" s="1" t="s">
        <v>231</v>
      </c>
      <c r="C28" s="1" t="s">
        <v>230</v>
      </c>
      <c r="D28" s="15">
        <f t="shared" si="2"/>
        <v>472365.88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472365.88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</row>
    <row r="29" spans="1:30" ht="16.5" customHeight="1" hidden="1" outlineLevel="2">
      <c r="A29" s="1" t="s">
        <v>223</v>
      </c>
      <c r="B29" s="1" t="s">
        <v>229</v>
      </c>
      <c r="C29" s="1" t="s">
        <v>228</v>
      </c>
      <c r="D29" s="15">
        <f t="shared" si="2"/>
        <v>44243.03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44243.03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</row>
    <row r="30" spans="1:30" ht="16.5" customHeight="1" hidden="1" outlineLevel="2">
      <c r="A30" s="1" t="s">
        <v>223</v>
      </c>
      <c r="B30" s="1" t="s">
        <v>227</v>
      </c>
      <c r="C30" s="1" t="s">
        <v>226</v>
      </c>
      <c r="D30" s="15">
        <f t="shared" si="2"/>
        <v>1117675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1117675</v>
      </c>
      <c r="AB30" s="14">
        <v>0</v>
      </c>
      <c r="AC30" s="14">
        <v>0</v>
      </c>
      <c r="AD30" s="14">
        <v>0</v>
      </c>
    </row>
    <row r="31" spans="1:30" ht="16.5" customHeight="1" hidden="1" outlineLevel="2">
      <c r="A31" s="1" t="s">
        <v>223</v>
      </c>
      <c r="B31" s="1" t="s">
        <v>225</v>
      </c>
      <c r="C31" s="1" t="s">
        <v>224</v>
      </c>
      <c r="D31" s="15">
        <f t="shared" si="2"/>
        <v>5767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5767</v>
      </c>
      <c r="AD31" s="14">
        <v>0</v>
      </c>
    </row>
    <row r="32" spans="1:30" ht="16.5" customHeight="1" hidden="1" outlineLevel="2">
      <c r="A32" s="1" t="s">
        <v>223</v>
      </c>
      <c r="B32" s="1" t="s">
        <v>222</v>
      </c>
      <c r="C32" s="1" t="s">
        <v>221</v>
      </c>
      <c r="D32" s="15">
        <f t="shared" si="2"/>
        <v>95270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95270</v>
      </c>
    </row>
    <row r="33" spans="1:30" ht="16.5" customHeight="1" outlineLevel="1" collapsed="1">
      <c r="A33" s="34" t="s">
        <v>220</v>
      </c>
      <c r="C33" s="35" t="s">
        <v>219</v>
      </c>
      <c r="D33" s="15">
        <f aca="true" t="shared" si="3" ref="D33:AD33">SUBTOTAL(9,D12:D32)</f>
        <v>6807510.078118464</v>
      </c>
      <c r="E33" s="14">
        <f t="shared" si="3"/>
        <v>26556</v>
      </c>
      <c r="F33" s="14">
        <f t="shared" si="3"/>
        <v>0</v>
      </c>
      <c r="G33" s="14">
        <f t="shared" si="3"/>
        <v>0</v>
      </c>
      <c r="H33" s="14">
        <f t="shared" si="3"/>
        <v>0</v>
      </c>
      <c r="I33" s="14">
        <f t="shared" si="3"/>
        <v>507742.49811846414</v>
      </c>
      <c r="J33" s="14">
        <f t="shared" si="3"/>
        <v>167373</v>
      </c>
      <c r="K33" s="14">
        <f t="shared" si="3"/>
        <v>240605.5</v>
      </c>
      <c r="L33" s="14">
        <f t="shared" si="3"/>
        <v>45553</v>
      </c>
      <c r="M33" s="14">
        <f t="shared" si="3"/>
        <v>0</v>
      </c>
      <c r="N33" s="14">
        <f t="shared" si="3"/>
        <v>937492</v>
      </c>
      <c r="O33" s="14">
        <f t="shared" si="3"/>
        <v>0</v>
      </c>
      <c r="P33" s="14">
        <f t="shared" si="3"/>
        <v>5417.31</v>
      </c>
      <c r="Q33" s="14">
        <f t="shared" si="3"/>
        <v>1121301</v>
      </c>
      <c r="R33" s="14">
        <f t="shared" si="3"/>
        <v>0</v>
      </c>
      <c r="S33" s="14">
        <f t="shared" si="3"/>
        <v>0</v>
      </c>
      <c r="T33" s="14">
        <f t="shared" si="3"/>
        <v>1583902.37</v>
      </c>
      <c r="U33" s="14">
        <f t="shared" si="3"/>
        <v>0</v>
      </c>
      <c r="V33" s="14">
        <f t="shared" si="3"/>
        <v>420511</v>
      </c>
      <c r="W33" s="14">
        <f t="shared" si="3"/>
        <v>0</v>
      </c>
      <c r="X33" s="14">
        <f t="shared" si="3"/>
        <v>15735.49</v>
      </c>
      <c r="Y33" s="14">
        <f t="shared" si="3"/>
        <v>516608.91000000003</v>
      </c>
      <c r="Z33" s="14">
        <f t="shared" si="3"/>
        <v>0</v>
      </c>
      <c r="AA33" s="14">
        <f t="shared" si="3"/>
        <v>1117675</v>
      </c>
      <c r="AB33" s="14">
        <f t="shared" si="3"/>
        <v>0</v>
      </c>
      <c r="AC33" s="14">
        <f t="shared" si="3"/>
        <v>5767</v>
      </c>
      <c r="AD33" s="14">
        <f t="shared" si="3"/>
        <v>95270</v>
      </c>
    </row>
    <row r="34" spans="1:30" ht="16.5" customHeight="1" hidden="1" outlineLevel="2">
      <c r="A34" s="1" t="s">
        <v>218</v>
      </c>
      <c r="B34" s="1" t="s">
        <v>217</v>
      </c>
      <c r="C34" s="1" t="s">
        <v>216</v>
      </c>
      <c r="D34" s="15">
        <f>SUM(E34:AD34)</f>
        <v>12621505.68155815</v>
      </c>
      <c r="E34" s="14">
        <v>251711</v>
      </c>
      <c r="F34" s="14">
        <v>0</v>
      </c>
      <c r="G34" s="14">
        <v>0</v>
      </c>
      <c r="H34" s="14">
        <v>0</v>
      </c>
      <c r="I34" s="14">
        <v>696785.6115581498</v>
      </c>
      <c r="J34" s="14">
        <v>154208</v>
      </c>
      <c r="K34" s="14">
        <v>1089985.78</v>
      </c>
      <c r="L34" s="14">
        <v>29005</v>
      </c>
      <c r="M34" s="14">
        <v>0</v>
      </c>
      <c r="N34" s="14">
        <v>533091</v>
      </c>
      <c r="O34" s="14">
        <v>0</v>
      </c>
      <c r="P34" s="14">
        <v>7346.63</v>
      </c>
      <c r="Q34" s="14">
        <v>1111320</v>
      </c>
      <c r="R34" s="14">
        <v>0</v>
      </c>
      <c r="S34" s="14">
        <v>0</v>
      </c>
      <c r="T34" s="14">
        <v>4597668.41</v>
      </c>
      <c r="U34" s="14">
        <v>0</v>
      </c>
      <c r="V34" s="14">
        <v>458734</v>
      </c>
      <c r="W34" s="14">
        <v>0</v>
      </c>
      <c r="X34" s="14">
        <v>2340528.92</v>
      </c>
      <c r="Y34" s="14">
        <v>277503.33</v>
      </c>
      <c r="Z34" s="14">
        <v>0</v>
      </c>
      <c r="AA34" s="14">
        <v>1008586</v>
      </c>
      <c r="AB34" s="14">
        <v>0</v>
      </c>
      <c r="AC34" s="14">
        <v>3303</v>
      </c>
      <c r="AD34" s="14">
        <v>61729</v>
      </c>
    </row>
    <row r="35" spans="1:30" ht="16.5" customHeight="1" outlineLevel="1" collapsed="1">
      <c r="A35" s="34" t="s">
        <v>215</v>
      </c>
      <c r="C35" s="35" t="s">
        <v>214</v>
      </c>
      <c r="D35" s="15">
        <f aca="true" t="shared" si="4" ref="D35:AD35">SUBTOTAL(9,D34:D34)</f>
        <v>12621505.68155815</v>
      </c>
      <c r="E35" s="14">
        <f t="shared" si="4"/>
        <v>251711</v>
      </c>
      <c r="F35" s="14">
        <f t="shared" si="4"/>
        <v>0</v>
      </c>
      <c r="G35" s="14">
        <f t="shared" si="4"/>
        <v>0</v>
      </c>
      <c r="H35" s="14">
        <f t="shared" si="4"/>
        <v>0</v>
      </c>
      <c r="I35" s="14">
        <f t="shared" si="4"/>
        <v>696785.6115581498</v>
      </c>
      <c r="J35" s="14">
        <f t="shared" si="4"/>
        <v>154208</v>
      </c>
      <c r="K35" s="14">
        <f t="shared" si="4"/>
        <v>1089985.78</v>
      </c>
      <c r="L35" s="14">
        <f t="shared" si="4"/>
        <v>29005</v>
      </c>
      <c r="M35" s="14">
        <f t="shared" si="4"/>
        <v>0</v>
      </c>
      <c r="N35" s="14">
        <f t="shared" si="4"/>
        <v>533091</v>
      </c>
      <c r="O35" s="14">
        <f t="shared" si="4"/>
        <v>0</v>
      </c>
      <c r="P35" s="14">
        <f t="shared" si="4"/>
        <v>7346.63</v>
      </c>
      <c r="Q35" s="14">
        <f t="shared" si="4"/>
        <v>1111320</v>
      </c>
      <c r="R35" s="14">
        <f t="shared" si="4"/>
        <v>0</v>
      </c>
      <c r="S35" s="14">
        <f t="shared" si="4"/>
        <v>0</v>
      </c>
      <c r="T35" s="14">
        <f t="shared" si="4"/>
        <v>4597668.41</v>
      </c>
      <c r="U35" s="14">
        <f t="shared" si="4"/>
        <v>0</v>
      </c>
      <c r="V35" s="14">
        <f t="shared" si="4"/>
        <v>458734</v>
      </c>
      <c r="W35" s="14">
        <f t="shared" si="4"/>
        <v>0</v>
      </c>
      <c r="X35" s="14">
        <f t="shared" si="4"/>
        <v>2340528.92</v>
      </c>
      <c r="Y35" s="14">
        <f t="shared" si="4"/>
        <v>277503.33</v>
      </c>
      <c r="Z35" s="14">
        <f t="shared" si="4"/>
        <v>0</v>
      </c>
      <c r="AA35" s="14">
        <f t="shared" si="4"/>
        <v>1008586</v>
      </c>
      <c r="AB35" s="14">
        <f t="shared" si="4"/>
        <v>0</v>
      </c>
      <c r="AC35" s="14">
        <f t="shared" si="4"/>
        <v>3303</v>
      </c>
      <c r="AD35" s="14">
        <f t="shared" si="4"/>
        <v>61729</v>
      </c>
    </row>
    <row r="36" spans="1:30" ht="16.5" customHeight="1" hidden="1" outlineLevel="2">
      <c r="A36" s="1" t="s">
        <v>113</v>
      </c>
      <c r="B36" s="1" t="s">
        <v>213</v>
      </c>
      <c r="C36" s="1" t="s">
        <v>212</v>
      </c>
      <c r="D36" s="15">
        <f aca="true" t="shared" si="5" ref="D36:D67">SUM(E36:AD36)</f>
        <v>1560550.329602403</v>
      </c>
      <c r="E36" s="14">
        <v>0</v>
      </c>
      <c r="F36" s="14">
        <v>0</v>
      </c>
      <c r="G36" s="14">
        <v>0</v>
      </c>
      <c r="H36" s="14">
        <v>0</v>
      </c>
      <c r="I36" s="14">
        <v>122601.64960240308</v>
      </c>
      <c r="J36" s="14">
        <v>0</v>
      </c>
      <c r="K36" s="14">
        <v>106181.56999999999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193829</v>
      </c>
      <c r="R36" s="14">
        <v>0</v>
      </c>
      <c r="S36" s="14">
        <v>0</v>
      </c>
      <c r="T36" s="14">
        <v>809188.24</v>
      </c>
      <c r="U36" s="14">
        <v>0</v>
      </c>
      <c r="V36" s="14">
        <v>0</v>
      </c>
      <c r="W36" s="14">
        <v>0</v>
      </c>
      <c r="X36" s="14">
        <v>328749.87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</row>
    <row r="37" spans="1:30" ht="16.5" customHeight="1" hidden="1" outlineLevel="2">
      <c r="A37" s="1" t="s">
        <v>113</v>
      </c>
      <c r="B37" s="1" t="s">
        <v>211</v>
      </c>
      <c r="C37" s="1" t="s">
        <v>210</v>
      </c>
      <c r="D37" s="15">
        <f t="shared" si="5"/>
        <v>241925.16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27382</v>
      </c>
      <c r="K37" s="14">
        <v>86393</v>
      </c>
      <c r="L37" s="14">
        <v>5149</v>
      </c>
      <c r="M37" s="14">
        <v>0</v>
      </c>
      <c r="N37" s="14">
        <v>34099</v>
      </c>
      <c r="O37" s="14">
        <v>0</v>
      </c>
      <c r="P37" s="14">
        <v>134.13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81437</v>
      </c>
      <c r="W37" s="14">
        <v>0</v>
      </c>
      <c r="X37" s="14">
        <v>7331.03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</row>
    <row r="38" spans="1:30" ht="16.5" customHeight="1" hidden="1" outlineLevel="2">
      <c r="A38" s="1" t="s">
        <v>113</v>
      </c>
      <c r="B38" s="1" t="s">
        <v>209</v>
      </c>
      <c r="C38" s="1" t="s">
        <v>208</v>
      </c>
      <c r="D38" s="15">
        <f t="shared" si="5"/>
        <v>61422.63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59690</v>
      </c>
      <c r="O38" s="14">
        <v>0</v>
      </c>
      <c r="P38" s="14">
        <v>1153.63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579</v>
      </c>
      <c r="AD38" s="14">
        <v>0</v>
      </c>
    </row>
    <row r="39" spans="1:30" ht="16.5" customHeight="1" hidden="1" outlineLevel="2">
      <c r="A39" s="1" t="s">
        <v>113</v>
      </c>
      <c r="B39" s="1" t="s">
        <v>207</v>
      </c>
      <c r="C39" s="1" t="s">
        <v>206</v>
      </c>
      <c r="D39" s="15">
        <f t="shared" si="5"/>
        <v>199083</v>
      </c>
      <c r="E39" s="14">
        <v>39766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159317</v>
      </c>
      <c r="AB39" s="14">
        <v>0</v>
      </c>
      <c r="AC39" s="14">
        <v>0</v>
      </c>
      <c r="AD39" s="14">
        <v>0</v>
      </c>
    </row>
    <row r="40" spans="1:30" ht="16.5" customHeight="1" hidden="1" outlineLevel="2">
      <c r="A40" s="1" t="s">
        <v>113</v>
      </c>
      <c r="B40" s="1" t="s">
        <v>205</v>
      </c>
      <c r="C40" s="1" t="s">
        <v>204</v>
      </c>
      <c r="D40" s="15">
        <f t="shared" si="5"/>
        <v>4381.27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4381.27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</row>
    <row r="41" spans="1:30" ht="16.5" customHeight="1" hidden="1" outlineLevel="2">
      <c r="A41" s="1" t="s">
        <v>113</v>
      </c>
      <c r="B41" s="1" t="s">
        <v>203</v>
      </c>
      <c r="C41" s="1" t="s">
        <v>202</v>
      </c>
      <c r="D41" s="15">
        <f t="shared" si="5"/>
        <v>26745.48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21878.48</v>
      </c>
      <c r="Z41" s="14">
        <v>0</v>
      </c>
      <c r="AA41" s="14">
        <v>0</v>
      </c>
      <c r="AB41" s="14">
        <v>0</v>
      </c>
      <c r="AC41" s="14">
        <v>0</v>
      </c>
      <c r="AD41" s="14">
        <v>4867</v>
      </c>
    </row>
    <row r="42" spans="1:30" ht="16.5" customHeight="1" hidden="1" outlineLevel="2">
      <c r="A42" s="1" t="s">
        <v>113</v>
      </c>
      <c r="B42" s="1" t="s">
        <v>201</v>
      </c>
      <c r="C42" s="1" t="s">
        <v>200</v>
      </c>
      <c r="D42" s="15">
        <f t="shared" si="5"/>
        <v>127711.03585382174</v>
      </c>
      <c r="E42" s="14">
        <v>0</v>
      </c>
      <c r="F42" s="14">
        <v>0</v>
      </c>
      <c r="G42" s="14">
        <v>0</v>
      </c>
      <c r="H42" s="14">
        <v>0</v>
      </c>
      <c r="I42" s="14">
        <v>8696.625853821752</v>
      </c>
      <c r="J42" s="14">
        <v>1923</v>
      </c>
      <c r="K42" s="14">
        <v>13606.63</v>
      </c>
      <c r="L42" s="14">
        <v>362</v>
      </c>
      <c r="M42" s="14">
        <v>0</v>
      </c>
      <c r="N42" s="14">
        <v>2398</v>
      </c>
      <c r="O42" s="14">
        <v>0</v>
      </c>
      <c r="P42" s="14">
        <v>9.44</v>
      </c>
      <c r="Q42" s="14">
        <v>13755</v>
      </c>
      <c r="R42" s="14">
        <v>0</v>
      </c>
      <c r="S42" s="14">
        <v>0</v>
      </c>
      <c r="T42" s="14">
        <v>57399.89</v>
      </c>
      <c r="U42" s="14">
        <v>0</v>
      </c>
      <c r="V42" s="14">
        <v>5726</v>
      </c>
      <c r="W42" s="14">
        <v>0</v>
      </c>
      <c r="X42" s="14">
        <v>23834.45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</row>
    <row r="43" spans="1:30" ht="16.5" customHeight="1" hidden="1" outlineLevel="2">
      <c r="A43" s="1" t="s">
        <v>113</v>
      </c>
      <c r="B43" s="1" t="s">
        <v>199</v>
      </c>
      <c r="C43" s="1" t="s">
        <v>198</v>
      </c>
      <c r="D43" s="15">
        <f t="shared" si="5"/>
        <v>12402.55</v>
      </c>
      <c r="E43" s="14">
        <v>1522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2062</v>
      </c>
      <c r="O43" s="14">
        <v>0</v>
      </c>
      <c r="P43" s="14">
        <v>39.84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612.2</v>
      </c>
      <c r="Y43" s="14">
        <v>1677.51</v>
      </c>
      <c r="Z43" s="14">
        <v>0</v>
      </c>
      <c r="AA43" s="14">
        <v>6096</v>
      </c>
      <c r="AB43" s="14">
        <v>0</v>
      </c>
      <c r="AC43" s="14">
        <v>20</v>
      </c>
      <c r="AD43" s="14">
        <v>373</v>
      </c>
    </row>
    <row r="44" spans="1:30" ht="16.5" customHeight="1" hidden="1" outlineLevel="2">
      <c r="A44" s="1" t="s">
        <v>113</v>
      </c>
      <c r="B44" s="1" t="s">
        <v>197</v>
      </c>
      <c r="C44" s="1" t="s">
        <v>196</v>
      </c>
      <c r="D44" s="15">
        <f t="shared" si="5"/>
        <v>631740.2205837648</v>
      </c>
      <c r="E44" s="14">
        <v>24377</v>
      </c>
      <c r="F44" s="14">
        <v>0</v>
      </c>
      <c r="G44" s="14">
        <v>0</v>
      </c>
      <c r="H44" s="14">
        <v>0</v>
      </c>
      <c r="I44" s="14">
        <v>67452.34058376476</v>
      </c>
      <c r="J44" s="14">
        <v>0</v>
      </c>
      <c r="K44" s="14">
        <v>105552.11</v>
      </c>
      <c r="L44" s="14">
        <v>2809</v>
      </c>
      <c r="M44" s="14">
        <v>0</v>
      </c>
      <c r="N44" s="14">
        <v>51619</v>
      </c>
      <c r="O44" s="14">
        <v>0</v>
      </c>
      <c r="P44" s="14">
        <v>711.39</v>
      </c>
      <c r="Q44" s="14">
        <v>106702</v>
      </c>
      <c r="R44" s="14">
        <v>0</v>
      </c>
      <c r="S44" s="14">
        <v>0</v>
      </c>
      <c r="T44" s="14">
        <v>0</v>
      </c>
      <c r="U44" s="14">
        <v>0</v>
      </c>
      <c r="V44" s="14">
        <v>44422</v>
      </c>
      <c r="W44" s="14">
        <v>0</v>
      </c>
      <c r="X44" s="14">
        <v>194926.58</v>
      </c>
      <c r="Y44" s="14">
        <v>26871.8</v>
      </c>
      <c r="Z44" s="14">
        <v>0</v>
      </c>
      <c r="AA44" s="14">
        <v>0</v>
      </c>
      <c r="AB44" s="14">
        <v>0</v>
      </c>
      <c r="AC44" s="14">
        <v>320</v>
      </c>
      <c r="AD44" s="14">
        <v>5977</v>
      </c>
    </row>
    <row r="45" spans="1:30" ht="16.5" customHeight="1" hidden="1" outlineLevel="2">
      <c r="A45" s="1" t="s">
        <v>113</v>
      </c>
      <c r="B45" s="1" t="s">
        <v>195</v>
      </c>
      <c r="C45" s="1" t="s">
        <v>194</v>
      </c>
      <c r="D45" s="15">
        <f t="shared" si="5"/>
        <v>3787902.79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1376597.68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2411305.11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</row>
    <row r="46" spans="1:30" ht="16.5" customHeight="1" hidden="1" outlineLevel="2">
      <c r="A46" s="1" t="s">
        <v>113</v>
      </c>
      <c r="B46" s="1" t="s">
        <v>193</v>
      </c>
      <c r="C46" s="1" t="s">
        <v>192</v>
      </c>
      <c r="D46" s="15">
        <f t="shared" si="5"/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</row>
    <row r="47" spans="1:30" ht="16.5" customHeight="1" hidden="1" outlineLevel="2">
      <c r="A47" s="1" t="s">
        <v>113</v>
      </c>
      <c r="B47" s="1" t="s">
        <v>191</v>
      </c>
      <c r="C47" s="1" t="s">
        <v>190</v>
      </c>
      <c r="D47" s="15">
        <f t="shared" si="5"/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</row>
    <row r="48" spans="1:30" ht="16.5" customHeight="1" hidden="1" outlineLevel="2">
      <c r="A48" s="1" t="s">
        <v>113</v>
      </c>
      <c r="B48" s="1" t="s">
        <v>189</v>
      </c>
      <c r="C48" s="1" t="s">
        <v>188</v>
      </c>
      <c r="D48" s="15">
        <f t="shared" si="5"/>
        <v>3866506.85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3866506.85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</row>
    <row r="49" spans="1:30" ht="16.5" customHeight="1" hidden="1" outlineLevel="2">
      <c r="A49" s="1" t="s">
        <v>113</v>
      </c>
      <c r="B49" s="1" t="s">
        <v>187</v>
      </c>
      <c r="C49" s="1" t="s">
        <v>186</v>
      </c>
      <c r="D49" s="15">
        <f t="shared" si="5"/>
        <v>24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24</v>
      </c>
      <c r="AB49" s="14">
        <v>0</v>
      </c>
      <c r="AC49" s="14">
        <v>0</v>
      </c>
      <c r="AD49" s="14">
        <v>0</v>
      </c>
    </row>
    <row r="50" spans="1:30" ht="16.5" customHeight="1" hidden="1" outlineLevel="2">
      <c r="A50" s="1" t="s">
        <v>113</v>
      </c>
      <c r="B50" s="1" t="s">
        <v>185</v>
      </c>
      <c r="C50" s="1" t="s">
        <v>184</v>
      </c>
      <c r="D50" s="15">
        <f t="shared" si="5"/>
        <v>60372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0</v>
      </c>
      <c r="AA50" s="14">
        <v>60372</v>
      </c>
      <c r="AB50" s="14">
        <v>0</v>
      </c>
      <c r="AC50" s="14">
        <v>0</v>
      </c>
      <c r="AD50" s="14">
        <v>0</v>
      </c>
    </row>
    <row r="51" spans="1:30" ht="16.5" customHeight="1" hidden="1" outlineLevel="2">
      <c r="A51" s="1" t="s">
        <v>113</v>
      </c>
      <c r="B51" s="1" t="s">
        <v>183</v>
      </c>
      <c r="C51" s="1" t="s">
        <v>182</v>
      </c>
      <c r="D51" s="15">
        <f t="shared" si="5"/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</row>
    <row r="52" spans="1:30" ht="16.5" customHeight="1" hidden="1" outlineLevel="2">
      <c r="A52" s="1" t="s">
        <v>113</v>
      </c>
      <c r="B52" s="1" t="s">
        <v>181</v>
      </c>
      <c r="C52" s="1" t="s">
        <v>180</v>
      </c>
      <c r="D52" s="15">
        <f t="shared" si="5"/>
        <v>87354</v>
      </c>
      <c r="E52" s="14">
        <v>17449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69905</v>
      </c>
      <c r="AB52" s="14">
        <v>0</v>
      </c>
      <c r="AC52" s="14">
        <v>0</v>
      </c>
      <c r="AD52" s="14">
        <v>0</v>
      </c>
    </row>
    <row r="53" spans="1:30" ht="16.5" customHeight="1" hidden="1" outlineLevel="2">
      <c r="A53" s="1" t="s">
        <v>113</v>
      </c>
      <c r="B53" s="1" t="s">
        <v>179</v>
      </c>
      <c r="C53" s="1" t="s">
        <v>178</v>
      </c>
      <c r="D53" s="15">
        <f t="shared" si="5"/>
        <v>25.33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25.33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</row>
    <row r="54" spans="1:30" ht="16.5" customHeight="1" hidden="1" outlineLevel="2">
      <c r="A54" s="1" t="s">
        <v>113</v>
      </c>
      <c r="B54" s="1" t="s">
        <v>177</v>
      </c>
      <c r="C54" s="1" t="s">
        <v>176</v>
      </c>
      <c r="D54" s="15">
        <f t="shared" si="5"/>
        <v>6383.2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6383.2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</row>
    <row r="55" spans="1:30" ht="16.5" customHeight="1" hidden="1" outlineLevel="2">
      <c r="A55" s="1" t="s">
        <v>113</v>
      </c>
      <c r="B55" s="1" t="s">
        <v>175</v>
      </c>
      <c r="C55" s="1" t="s">
        <v>174</v>
      </c>
      <c r="D55" s="15">
        <f t="shared" si="5"/>
        <v>67128.9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67128.9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</row>
    <row r="56" spans="1:30" ht="16.5" customHeight="1" hidden="1" outlineLevel="2">
      <c r="A56" s="1" t="s">
        <v>113</v>
      </c>
      <c r="B56" s="1" t="s">
        <v>173</v>
      </c>
      <c r="C56" s="1" t="s">
        <v>172</v>
      </c>
      <c r="D56" s="15">
        <f t="shared" si="5"/>
        <v>23575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23575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</row>
    <row r="57" spans="1:30" ht="16.5" customHeight="1" hidden="1" outlineLevel="2">
      <c r="A57" s="1" t="s">
        <v>113</v>
      </c>
      <c r="B57" s="1" t="s">
        <v>171</v>
      </c>
      <c r="C57" s="1" t="s">
        <v>170</v>
      </c>
      <c r="D57" s="15">
        <f t="shared" si="5"/>
        <v>136487.46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136487.46</v>
      </c>
      <c r="Y57" s="14">
        <v>0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</row>
    <row r="58" spans="1:30" ht="16.5" customHeight="1" hidden="1" outlineLevel="2">
      <c r="A58" s="1" t="s">
        <v>113</v>
      </c>
      <c r="B58" s="1" t="s">
        <v>169</v>
      </c>
      <c r="C58" s="1" t="s">
        <v>168</v>
      </c>
      <c r="D58" s="15">
        <f t="shared" si="5"/>
        <v>125494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14">
        <v>0</v>
      </c>
      <c r="AD58" s="14">
        <v>125494</v>
      </c>
    </row>
    <row r="59" spans="1:30" ht="16.5" customHeight="1" hidden="1" outlineLevel="2">
      <c r="A59" s="1" t="s">
        <v>113</v>
      </c>
      <c r="B59" s="1" t="s">
        <v>167</v>
      </c>
      <c r="C59" s="1" t="s">
        <v>166</v>
      </c>
      <c r="D59" s="15">
        <f t="shared" si="5"/>
        <v>18410.91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18410.91</v>
      </c>
      <c r="Y59" s="14">
        <v>0</v>
      </c>
      <c r="Z59" s="14">
        <v>0</v>
      </c>
      <c r="AA59" s="14">
        <v>0</v>
      </c>
      <c r="AB59" s="14">
        <v>0</v>
      </c>
      <c r="AC59" s="14">
        <v>0</v>
      </c>
      <c r="AD59" s="14">
        <v>0</v>
      </c>
    </row>
    <row r="60" spans="1:30" ht="16.5" customHeight="1" hidden="1" outlineLevel="2">
      <c r="A60" s="1" t="s">
        <v>113</v>
      </c>
      <c r="B60" s="1" t="s">
        <v>165</v>
      </c>
      <c r="C60" s="1" t="s">
        <v>164</v>
      </c>
      <c r="D60" s="15">
        <f t="shared" si="5"/>
        <v>1694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1694</v>
      </c>
      <c r="W60" s="14">
        <v>0</v>
      </c>
      <c r="X60" s="14">
        <v>0</v>
      </c>
      <c r="Y60" s="14">
        <v>0</v>
      </c>
      <c r="Z60" s="14">
        <v>0</v>
      </c>
      <c r="AA60" s="14">
        <v>0</v>
      </c>
      <c r="AB60" s="14">
        <v>0</v>
      </c>
      <c r="AC60" s="14">
        <v>0</v>
      </c>
      <c r="AD60" s="14">
        <v>0</v>
      </c>
    </row>
    <row r="61" spans="1:30" ht="16.5" customHeight="1" hidden="1" outlineLevel="2">
      <c r="A61" s="1" t="s">
        <v>113</v>
      </c>
      <c r="B61" s="1" t="s">
        <v>163</v>
      </c>
      <c r="C61" s="1" t="s">
        <v>162</v>
      </c>
      <c r="D61" s="15">
        <f t="shared" si="5"/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14">
        <v>0</v>
      </c>
      <c r="AB61" s="14">
        <v>0</v>
      </c>
      <c r="AC61" s="14">
        <v>0</v>
      </c>
      <c r="AD61" s="14">
        <v>0</v>
      </c>
    </row>
    <row r="62" spans="1:30" ht="16.5" customHeight="1" hidden="1" outlineLevel="2">
      <c r="A62" s="1" t="s">
        <v>113</v>
      </c>
      <c r="B62" s="1" t="s">
        <v>161</v>
      </c>
      <c r="C62" s="1" t="s">
        <v>160</v>
      </c>
      <c r="D62" s="15">
        <f t="shared" si="5"/>
        <v>33110.91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33110.91</v>
      </c>
      <c r="Z62" s="14">
        <v>0</v>
      </c>
      <c r="AA62" s="14">
        <v>0</v>
      </c>
      <c r="AB62" s="14">
        <v>0</v>
      </c>
      <c r="AC62" s="14">
        <v>0</v>
      </c>
      <c r="AD62" s="14">
        <v>0</v>
      </c>
    </row>
    <row r="63" spans="1:30" ht="16.5" customHeight="1" hidden="1" outlineLevel="2">
      <c r="A63" s="1" t="s">
        <v>113</v>
      </c>
      <c r="B63" s="1" t="s">
        <v>159</v>
      </c>
      <c r="C63" s="1" t="s">
        <v>158</v>
      </c>
      <c r="D63" s="15">
        <f t="shared" si="5"/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4">
        <v>0</v>
      </c>
      <c r="AC63" s="14">
        <v>0</v>
      </c>
      <c r="AD63" s="14">
        <v>0</v>
      </c>
    </row>
    <row r="64" spans="1:30" ht="16.5" customHeight="1" hidden="1" outlineLevel="2">
      <c r="A64" s="1" t="s">
        <v>113</v>
      </c>
      <c r="B64" s="1" t="s">
        <v>157</v>
      </c>
      <c r="C64" s="1" t="s">
        <v>156</v>
      </c>
      <c r="D64" s="15">
        <f t="shared" si="5"/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</row>
    <row r="65" spans="1:30" ht="16.5" customHeight="1" hidden="1" outlineLevel="2">
      <c r="A65" s="1" t="s">
        <v>113</v>
      </c>
      <c r="B65" s="1" t="s">
        <v>155</v>
      </c>
      <c r="C65" s="1" t="s">
        <v>154</v>
      </c>
      <c r="D65" s="15">
        <f t="shared" si="5"/>
        <v>50647.25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50647.25</v>
      </c>
      <c r="Y65" s="14">
        <v>0</v>
      </c>
      <c r="Z65" s="14">
        <v>0</v>
      </c>
      <c r="AA65" s="14">
        <v>0</v>
      </c>
      <c r="AB65" s="14">
        <v>0</v>
      </c>
      <c r="AC65" s="14">
        <v>0</v>
      </c>
      <c r="AD65" s="14">
        <v>0</v>
      </c>
    </row>
    <row r="66" spans="1:30" ht="16.5" customHeight="1" hidden="1" outlineLevel="2">
      <c r="A66" s="1" t="s">
        <v>113</v>
      </c>
      <c r="B66" s="1" t="s">
        <v>153</v>
      </c>
      <c r="C66" s="1" t="s">
        <v>152</v>
      </c>
      <c r="D66" s="15">
        <f t="shared" si="5"/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Z66" s="14">
        <v>0</v>
      </c>
      <c r="AA66" s="14">
        <v>0</v>
      </c>
      <c r="AB66" s="14">
        <v>0</v>
      </c>
      <c r="AC66" s="14">
        <v>0</v>
      </c>
      <c r="AD66" s="14">
        <v>0</v>
      </c>
    </row>
    <row r="67" spans="1:30" ht="16.5" customHeight="1" hidden="1" outlineLevel="2">
      <c r="A67" s="1" t="s">
        <v>113</v>
      </c>
      <c r="B67" s="1" t="s">
        <v>151</v>
      </c>
      <c r="C67" s="1" t="s">
        <v>150</v>
      </c>
      <c r="D67" s="15">
        <f t="shared" si="5"/>
        <v>153416.9389643592</v>
      </c>
      <c r="E67" s="14">
        <v>0</v>
      </c>
      <c r="F67" s="14">
        <v>0</v>
      </c>
      <c r="G67" s="14">
        <v>0</v>
      </c>
      <c r="H67" s="14">
        <v>0</v>
      </c>
      <c r="I67" s="14">
        <v>153416.9389643592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  <c r="AB67" s="14">
        <v>0</v>
      </c>
      <c r="AC67" s="14">
        <v>0</v>
      </c>
      <c r="AD67" s="14">
        <v>0</v>
      </c>
    </row>
    <row r="68" spans="1:30" ht="16.5" customHeight="1" hidden="1" outlineLevel="2">
      <c r="A68" s="1" t="s">
        <v>113</v>
      </c>
      <c r="B68" s="1" t="s">
        <v>149</v>
      </c>
      <c r="C68" s="1" t="s">
        <v>148</v>
      </c>
      <c r="D68" s="15">
        <f aca="true" t="shared" si="6" ref="D68:D86">SUM(E68:AD68)</f>
        <v>151566.26078800758</v>
      </c>
      <c r="E68" s="14">
        <v>0</v>
      </c>
      <c r="F68" s="14">
        <v>0</v>
      </c>
      <c r="G68" s="14">
        <v>0</v>
      </c>
      <c r="H68" s="14">
        <v>0</v>
      </c>
      <c r="I68" s="14">
        <v>151566.26078800758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</row>
    <row r="69" spans="1:30" ht="16.5" customHeight="1" hidden="1" outlineLevel="2">
      <c r="A69" s="1" t="s">
        <v>113</v>
      </c>
      <c r="B69" s="1" t="s">
        <v>147</v>
      </c>
      <c r="C69" s="1" t="s">
        <v>146</v>
      </c>
      <c r="D69" s="15">
        <f t="shared" si="6"/>
        <v>42582.53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34833.53</v>
      </c>
      <c r="Z69" s="14">
        <v>0</v>
      </c>
      <c r="AA69" s="14">
        <v>0</v>
      </c>
      <c r="AB69" s="14">
        <v>0</v>
      </c>
      <c r="AC69" s="14">
        <v>0</v>
      </c>
      <c r="AD69" s="14">
        <v>7749</v>
      </c>
    </row>
    <row r="70" spans="1:30" ht="16.5" customHeight="1" hidden="1" outlineLevel="2">
      <c r="A70" s="1" t="s">
        <v>113</v>
      </c>
      <c r="B70" s="1" t="s">
        <v>145</v>
      </c>
      <c r="C70" s="1" t="s">
        <v>144</v>
      </c>
      <c r="D70" s="15">
        <f t="shared" si="6"/>
        <v>13101.48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13101.48</v>
      </c>
      <c r="Y70" s="14">
        <v>0</v>
      </c>
      <c r="Z70" s="14">
        <v>0</v>
      </c>
      <c r="AA70" s="14">
        <v>0</v>
      </c>
      <c r="AB70" s="14">
        <v>0</v>
      </c>
      <c r="AC70" s="14">
        <v>0</v>
      </c>
      <c r="AD70" s="14">
        <v>0</v>
      </c>
    </row>
    <row r="71" spans="1:30" ht="16.5" customHeight="1" hidden="1" outlineLevel="2">
      <c r="A71" s="1" t="s">
        <v>113</v>
      </c>
      <c r="B71" s="1" t="s">
        <v>143</v>
      </c>
      <c r="C71" s="1" t="s">
        <v>142</v>
      </c>
      <c r="D71" s="15">
        <f t="shared" si="6"/>
        <v>1308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1034</v>
      </c>
      <c r="K71" s="14">
        <v>0</v>
      </c>
      <c r="L71" s="14">
        <v>274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14">
        <v>0</v>
      </c>
      <c r="AB71" s="14">
        <v>0</v>
      </c>
      <c r="AC71" s="14">
        <v>0</v>
      </c>
      <c r="AD71" s="14">
        <v>0</v>
      </c>
    </row>
    <row r="72" spans="1:30" ht="16.5" customHeight="1" hidden="1" outlineLevel="2">
      <c r="A72" s="1" t="s">
        <v>113</v>
      </c>
      <c r="B72" s="1" t="s">
        <v>141</v>
      </c>
      <c r="C72" s="1" t="s">
        <v>140</v>
      </c>
      <c r="D72" s="15">
        <f t="shared" si="6"/>
        <v>6943.84</v>
      </c>
      <c r="E72" s="14">
        <v>1043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404.38</v>
      </c>
      <c r="Y72" s="14">
        <v>1124.46</v>
      </c>
      <c r="Z72" s="14">
        <v>0</v>
      </c>
      <c r="AA72" s="14">
        <v>4140</v>
      </c>
      <c r="AB72" s="14">
        <v>0</v>
      </c>
      <c r="AC72" s="14">
        <v>0</v>
      </c>
      <c r="AD72" s="14">
        <v>232</v>
      </c>
    </row>
    <row r="73" spans="1:30" ht="16.5" customHeight="1" hidden="1" outlineLevel="2">
      <c r="A73" s="1" t="s">
        <v>113</v>
      </c>
      <c r="B73" s="1" t="s">
        <v>139</v>
      </c>
      <c r="C73" s="1" t="s">
        <v>138</v>
      </c>
      <c r="D73" s="15">
        <f t="shared" si="6"/>
        <v>132522.63124180393</v>
      </c>
      <c r="E73" s="14">
        <v>0</v>
      </c>
      <c r="F73" s="14">
        <v>0</v>
      </c>
      <c r="G73" s="14">
        <v>0</v>
      </c>
      <c r="H73" s="14">
        <v>0</v>
      </c>
      <c r="I73" s="14">
        <v>8951.101241803945</v>
      </c>
      <c r="J73" s="14">
        <v>134</v>
      </c>
      <c r="K73" s="14">
        <v>15067.439999999999</v>
      </c>
      <c r="L73" s="14">
        <v>0</v>
      </c>
      <c r="M73" s="14">
        <v>0</v>
      </c>
      <c r="N73" s="14">
        <v>6760</v>
      </c>
      <c r="O73" s="14">
        <v>0</v>
      </c>
      <c r="P73" s="14">
        <v>91.2</v>
      </c>
      <c r="Q73" s="14">
        <v>11536</v>
      </c>
      <c r="R73" s="14">
        <v>0</v>
      </c>
      <c r="S73" s="14">
        <v>0</v>
      </c>
      <c r="T73" s="14">
        <v>60768.02</v>
      </c>
      <c r="U73" s="14">
        <v>0</v>
      </c>
      <c r="V73" s="14">
        <v>4747</v>
      </c>
      <c r="W73" s="14">
        <v>0</v>
      </c>
      <c r="X73" s="14">
        <v>24429.87</v>
      </c>
      <c r="Y73" s="14">
        <v>0</v>
      </c>
      <c r="Z73" s="14">
        <v>0</v>
      </c>
      <c r="AA73" s="14">
        <v>0</v>
      </c>
      <c r="AB73" s="14">
        <v>0</v>
      </c>
      <c r="AC73" s="14">
        <v>38</v>
      </c>
      <c r="AD73" s="14">
        <v>0</v>
      </c>
    </row>
    <row r="74" spans="1:30" ht="16.5" customHeight="1" hidden="1" outlineLevel="2">
      <c r="A74" s="1" t="s">
        <v>113</v>
      </c>
      <c r="B74" s="1" t="s">
        <v>137</v>
      </c>
      <c r="C74" s="1" t="s">
        <v>136</v>
      </c>
      <c r="D74" s="15">
        <f t="shared" si="6"/>
        <v>5470.47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5392</v>
      </c>
      <c r="O74" s="14">
        <v>0</v>
      </c>
      <c r="P74" s="14">
        <v>78.47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  <c r="Z74" s="14">
        <v>0</v>
      </c>
      <c r="AA74" s="14">
        <v>0</v>
      </c>
      <c r="AB74" s="14">
        <v>0</v>
      </c>
      <c r="AC74" s="14">
        <v>0</v>
      </c>
      <c r="AD74" s="14">
        <v>0</v>
      </c>
    </row>
    <row r="75" spans="1:30" ht="16.5" customHeight="1" hidden="1" outlineLevel="2">
      <c r="A75" s="1" t="s">
        <v>113</v>
      </c>
      <c r="B75" s="1" t="s">
        <v>135</v>
      </c>
      <c r="C75" s="1" t="s">
        <v>134</v>
      </c>
      <c r="D75" s="15">
        <f t="shared" si="6"/>
        <v>276280.3285277416</v>
      </c>
      <c r="E75" s="14">
        <v>0</v>
      </c>
      <c r="F75" s="14">
        <v>0</v>
      </c>
      <c r="G75" s="14">
        <v>0</v>
      </c>
      <c r="H75" s="14">
        <v>0</v>
      </c>
      <c r="I75" s="14">
        <v>52866.70852774163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68139</v>
      </c>
      <c r="R75" s="14">
        <v>0</v>
      </c>
      <c r="S75" s="14">
        <v>0</v>
      </c>
      <c r="T75" s="14">
        <v>155274.62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</row>
    <row r="76" spans="1:30" ht="16.5" customHeight="1" hidden="1" outlineLevel="2">
      <c r="A76" s="1" t="s">
        <v>113</v>
      </c>
      <c r="B76" s="1" t="s">
        <v>133</v>
      </c>
      <c r="C76" s="1" t="s">
        <v>132</v>
      </c>
      <c r="D76" s="15">
        <f t="shared" si="6"/>
        <v>459480.3642974184</v>
      </c>
      <c r="E76" s="14">
        <v>0</v>
      </c>
      <c r="F76" s="14">
        <v>0</v>
      </c>
      <c r="G76" s="14">
        <v>0</v>
      </c>
      <c r="H76" s="14">
        <v>0</v>
      </c>
      <c r="I76" s="14">
        <v>62571.73429741835</v>
      </c>
      <c r="J76" s="14">
        <v>0</v>
      </c>
      <c r="K76" s="14">
        <v>46802.119999999995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125105</v>
      </c>
      <c r="R76" s="14">
        <v>0</v>
      </c>
      <c r="S76" s="14">
        <v>0</v>
      </c>
      <c r="T76" s="14">
        <v>2167.38</v>
      </c>
      <c r="U76" s="14">
        <v>0</v>
      </c>
      <c r="V76" s="14">
        <v>5924</v>
      </c>
      <c r="W76" s="14">
        <v>0</v>
      </c>
      <c r="X76" s="14">
        <v>216910.13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4">
        <v>0</v>
      </c>
    </row>
    <row r="77" spans="1:30" ht="16.5" customHeight="1" hidden="1" outlineLevel="2">
      <c r="A77" s="1" t="s">
        <v>113</v>
      </c>
      <c r="B77" s="1" t="s">
        <v>131</v>
      </c>
      <c r="C77" s="1" t="s">
        <v>130</v>
      </c>
      <c r="D77" s="15">
        <f t="shared" si="6"/>
        <v>535383.4630670225</v>
      </c>
      <c r="E77" s="14">
        <v>0</v>
      </c>
      <c r="F77" s="14">
        <v>0</v>
      </c>
      <c r="G77" s="14">
        <v>0</v>
      </c>
      <c r="H77" s="14">
        <v>0</v>
      </c>
      <c r="I77" s="14">
        <v>15136.633067022538</v>
      </c>
      <c r="J77" s="14">
        <v>0</v>
      </c>
      <c r="K77" s="14">
        <v>45050.090000000004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475196.74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  <c r="AB77" s="14">
        <v>0</v>
      </c>
      <c r="AC77" s="14">
        <v>0</v>
      </c>
      <c r="AD77" s="14">
        <v>0</v>
      </c>
    </row>
    <row r="78" spans="1:30" ht="16.5" customHeight="1" hidden="1" outlineLevel="2">
      <c r="A78" s="1" t="s">
        <v>113</v>
      </c>
      <c r="B78" s="1" t="s">
        <v>129</v>
      </c>
      <c r="C78" s="1" t="s">
        <v>128</v>
      </c>
      <c r="D78" s="15">
        <f t="shared" si="6"/>
        <v>1806923.691779827</v>
      </c>
      <c r="E78" s="14">
        <v>0</v>
      </c>
      <c r="F78" s="14">
        <v>0</v>
      </c>
      <c r="G78" s="14">
        <v>0</v>
      </c>
      <c r="H78" s="14">
        <v>0</v>
      </c>
      <c r="I78" s="14">
        <v>137133.86177982693</v>
      </c>
      <c r="J78" s="14">
        <v>0</v>
      </c>
      <c r="K78" s="14">
        <v>166559.50999999998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216754</v>
      </c>
      <c r="R78" s="14">
        <v>0</v>
      </c>
      <c r="S78" s="14">
        <v>0</v>
      </c>
      <c r="T78" s="14">
        <v>905059.37</v>
      </c>
      <c r="U78" s="14">
        <v>0</v>
      </c>
      <c r="V78" s="14">
        <v>5532</v>
      </c>
      <c r="W78" s="14">
        <v>0</v>
      </c>
      <c r="X78" s="14">
        <v>375884.95</v>
      </c>
      <c r="Y78" s="14">
        <v>0</v>
      </c>
      <c r="Z78" s="14">
        <v>0</v>
      </c>
      <c r="AA78" s="14">
        <v>0</v>
      </c>
      <c r="AB78" s="14">
        <v>0</v>
      </c>
      <c r="AC78" s="14">
        <v>0</v>
      </c>
      <c r="AD78" s="14">
        <v>0</v>
      </c>
    </row>
    <row r="79" spans="1:30" ht="16.5" customHeight="1" hidden="1" outlineLevel="2">
      <c r="A79" s="1" t="s">
        <v>113</v>
      </c>
      <c r="B79" s="1" t="s">
        <v>127</v>
      </c>
      <c r="C79" s="1" t="s">
        <v>126</v>
      </c>
      <c r="D79" s="15">
        <f t="shared" si="6"/>
        <v>249145.62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27903</v>
      </c>
      <c r="K79" s="14">
        <v>44120.97</v>
      </c>
      <c r="L79" s="14">
        <v>5246</v>
      </c>
      <c r="M79" s="14">
        <v>0</v>
      </c>
      <c r="N79" s="14">
        <v>96413</v>
      </c>
      <c r="O79" s="14">
        <v>0</v>
      </c>
      <c r="P79" s="14">
        <v>1328.65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73536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  <c r="AB79" s="14">
        <v>0</v>
      </c>
      <c r="AC79" s="14">
        <v>598</v>
      </c>
      <c r="AD79" s="14">
        <v>0</v>
      </c>
    </row>
    <row r="80" spans="1:30" ht="16.5" customHeight="1" hidden="1" outlineLevel="2">
      <c r="A80" s="1" t="s">
        <v>113</v>
      </c>
      <c r="B80" s="1" t="s">
        <v>125</v>
      </c>
      <c r="C80" s="1" t="s">
        <v>124</v>
      </c>
      <c r="D80" s="15">
        <f t="shared" si="6"/>
        <v>39908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  <c r="Z80" s="14">
        <v>0</v>
      </c>
      <c r="AA80" s="14">
        <v>0</v>
      </c>
      <c r="AB80" s="14">
        <v>0</v>
      </c>
      <c r="AC80" s="14">
        <v>0</v>
      </c>
      <c r="AD80" s="14">
        <v>39908</v>
      </c>
    </row>
    <row r="81" spans="1:30" ht="16.5" customHeight="1" hidden="1" outlineLevel="2">
      <c r="A81" s="1" t="s">
        <v>113</v>
      </c>
      <c r="B81" s="1" t="s">
        <v>123</v>
      </c>
      <c r="C81" s="1" t="s">
        <v>122</v>
      </c>
      <c r="D81" s="15">
        <f t="shared" si="6"/>
        <v>295540.95835853706</v>
      </c>
      <c r="E81" s="14">
        <v>0</v>
      </c>
      <c r="F81" s="14">
        <v>0</v>
      </c>
      <c r="G81" s="14">
        <v>0</v>
      </c>
      <c r="H81" s="14">
        <v>0</v>
      </c>
      <c r="I81" s="14">
        <v>3432.9583585370806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292108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v>0</v>
      </c>
      <c r="AD81" s="14">
        <v>0</v>
      </c>
    </row>
    <row r="82" spans="1:30" ht="16.5" customHeight="1" hidden="1" outlineLevel="2">
      <c r="A82" s="1" t="s">
        <v>113</v>
      </c>
      <c r="B82" s="1" t="s">
        <v>121</v>
      </c>
      <c r="C82" s="1" t="s">
        <v>120</v>
      </c>
      <c r="D82" s="15">
        <f t="shared" si="6"/>
        <v>68008.67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2686</v>
      </c>
      <c r="K82" s="14">
        <v>18106.670000000002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47216</v>
      </c>
      <c r="W82" s="14">
        <v>0</v>
      </c>
      <c r="X82" s="14">
        <v>0</v>
      </c>
      <c r="Y82" s="14">
        <v>0</v>
      </c>
      <c r="Z82" s="14">
        <v>0</v>
      </c>
      <c r="AA82" s="14">
        <v>0</v>
      </c>
      <c r="AB82" s="14">
        <v>0</v>
      </c>
      <c r="AC82" s="14">
        <v>0</v>
      </c>
      <c r="AD82" s="14">
        <v>0</v>
      </c>
    </row>
    <row r="83" spans="1:30" ht="16.5" customHeight="1" hidden="1" outlineLevel="2">
      <c r="A83" s="1" t="s">
        <v>113</v>
      </c>
      <c r="B83" s="1" t="s">
        <v>119</v>
      </c>
      <c r="C83" s="1" t="s">
        <v>118</v>
      </c>
      <c r="D83" s="15">
        <f t="shared" si="6"/>
        <v>568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0</v>
      </c>
      <c r="AA83" s="14">
        <v>0</v>
      </c>
      <c r="AB83" s="14">
        <v>0</v>
      </c>
      <c r="AC83" s="14">
        <v>568</v>
      </c>
      <c r="AD83" s="14">
        <v>0</v>
      </c>
    </row>
    <row r="84" spans="1:30" ht="16.5" customHeight="1" hidden="1" outlineLevel="2">
      <c r="A84" s="1" t="s">
        <v>113</v>
      </c>
      <c r="B84" s="1" t="s">
        <v>117</v>
      </c>
      <c r="C84" s="1" t="s">
        <v>116</v>
      </c>
      <c r="D84" s="15">
        <f t="shared" si="6"/>
        <v>897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14">
        <v>0</v>
      </c>
      <c r="AB84" s="14">
        <v>0</v>
      </c>
      <c r="AC84" s="14">
        <v>897</v>
      </c>
      <c r="AD84" s="14">
        <v>0</v>
      </c>
    </row>
    <row r="85" spans="1:30" ht="16.5" customHeight="1" hidden="1" outlineLevel="2">
      <c r="A85" s="1" t="s">
        <v>113</v>
      </c>
      <c r="B85" s="1" t="s">
        <v>115</v>
      </c>
      <c r="C85" s="1" t="s">
        <v>114</v>
      </c>
      <c r="D85" s="15">
        <f t="shared" si="6"/>
        <v>6522.5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6522.5</v>
      </c>
      <c r="Y85" s="14">
        <v>0</v>
      </c>
      <c r="Z85" s="14">
        <v>0</v>
      </c>
      <c r="AA85" s="14">
        <v>0</v>
      </c>
      <c r="AB85" s="14">
        <v>0</v>
      </c>
      <c r="AC85" s="14">
        <v>0</v>
      </c>
      <c r="AD85" s="14">
        <v>0</v>
      </c>
    </row>
    <row r="86" spans="1:30" ht="16.5" customHeight="1" hidden="1" outlineLevel="2">
      <c r="A86" s="1" t="s">
        <v>113</v>
      </c>
      <c r="B86" s="1" t="s">
        <v>112</v>
      </c>
      <c r="C86" s="1" t="s">
        <v>111</v>
      </c>
      <c r="D86" s="15">
        <f t="shared" si="6"/>
        <v>46580</v>
      </c>
      <c r="E86" s="14">
        <v>8950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  <c r="Z86" s="14">
        <v>0</v>
      </c>
      <c r="AA86" s="14">
        <v>35430</v>
      </c>
      <c r="AB86" s="14">
        <v>0</v>
      </c>
      <c r="AC86" s="14">
        <v>0</v>
      </c>
      <c r="AD86" s="14">
        <v>2200</v>
      </c>
    </row>
    <row r="87" spans="1:30" ht="16.5" customHeight="1" outlineLevel="1" collapsed="1">
      <c r="A87" s="34" t="s">
        <v>110</v>
      </c>
      <c r="C87" s="35" t="s">
        <v>109</v>
      </c>
      <c r="D87" s="15">
        <f aca="true" t="shared" si="7" ref="D87:AD87">SUBTOTAL(9,D36:D86)</f>
        <v>15423229.023064706</v>
      </c>
      <c r="E87" s="14">
        <f t="shared" si="7"/>
        <v>93107</v>
      </c>
      <c r="F87" s="14">
        <f t="shared" si="7"/>
        <v>0</v>
      </c>
      <c r="G87" s="14">
        <f t="shared" si="7"/>
        <v>0</v>
      </c>
      <c r="H87" s="14">
        <f t="shared" si="7"/>
        <v>0</v>
      </c>
      <c r="I87" s="14">
        <f t="shared" si="7"/>
        <v>783826.8130647069</v>
      </c>
      <c r="J87" s="14">
        <f t="shared" si="7"/>
        <v>61062</v>
      </c>
      <c r="K87" s="14">
        <f t="shared" si="7"/>
        <v>2024037.7899999998</v>
      </c>
      <c r="L87" s="14">
        <f t="shared" si="7"/>
        <v>37415</v>
      </c>
      <c r="M87" s="14">
        <f t="shared" si="7"/>
        <v>0</v>
      </c>
      <c r="N87" s="14">
        <f t="shared" si="7"/>
        <v>258433</v>
      </c>
      <c r="O87" s="14">
        <f t="shared" si="7"/>
        <v>0</v>
      </c>
      <c r="P87" s="14">
        <f t="shared" si="7"/>
        <v>3546.75</v>
      </c>
      <c r="Q87" s="14">
        <f t="shared" si="7"/>
        <v>1027928</v>
      </c>
      <c r="R87" s="14">
        <f t="shared" si="7"/>
        <v>0</v>
      </c>
      <c r="S87" s="14">
        <f t="shared" si="7"/>
        <v>0</v>
      </c>
      <c r="T87" s="14">
        <f t="shared" si="7"/>
        <v>6331561.11</v>
      </c>
      <c r="U87" s="14">
        <f t="shared" si="7"/>
        <v>0</v>
      </c>
      <c r="V87" s="14">
        <f t="shared" si="7"/>
        <v>270234</v>
      </c>
      <c r="W87" s="14">
        <f t="shared" si="7"/>
        <v>0</v>
      </c>
      <c r="X87" s="14">
        <f t="shared" si="7"/>
        <v>3887476.87</v>
      </c>
      <c r="Y87" s="14">
        <f t="shared" si="7"/>
        <v>119496.69</v>
      </c>
      <c r="Z87" s="14">
        <f t="shared" si="7"/>
        <v>0</v>
      </c>
      <c r="AA87" s="14">
        <f t="shared" si="7"/>
        <v>335284</v>
      </c>
      <c r="AB87" s="14">
        <f t="shared" si="7"/>
        <v>0</v>
      </c>
      <c r="AC87" s="14">
        <f t="shared" si="7"/>
        <v>3020</v>
      </c>
      <c r="AD87" s="14">
        <f t="shared" si="7"/>
        <v>186800</v>
      </c>
    </row>
    <row r="88" spans="1:30" ht="16.5" customHeight="1" hidden="1" outlineLevel="2">
      <c r="A88" s="1" t="s">
        <v>108</v>
      </c>
      <c r="B88" s="1" t="s">
        <v>94</v>
      </c>
      <c r="C88" s="1" t="s">
        <v>93</v>
      </c>
      <c r="D88" s="15">
        <f aca="true" t="shared" si="8" ref="D88:D111">SUM(E88:AD88)</f>
        <v>327518</v>
      </c>
      <c r="E88" s="14">
        <v>327518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  <c r="AD88" s="14">
        <v>0</v>
      </c>
    </row>
    <row r="89" spans="1:30" ht="16.5" customHeight="1" hidden="1" outlineLevel="2">
      <c r="A89" s="1" t="s">
        <v>108</v>
      </c>
      <c r="B89" s="1" t="s">
        <v>92</v>
      </c>
      <c r="C89" s="1" t="s">
        <v>91</v>
      </c>
      <c r="D89" s="15">
        <f t="shared" si="8"/>
        <v>180255.25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180255.25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  <c r="Z89" s="14">
        <v>0</v>
      </c>
      <c r="AA89" s="14">
        <v>0</v>
      </c>
      <c r="AB89" s="14">
        <v>0</v>
      </c>
      <c r="AC89" s="14">
        <v>0</v>
      </c>
      <c r="AD89" s="14">
        <v>0</v>
      </c>
    </row>
    <row r="90" spans="1:30" ht="16.5" customHeight="1" hidden="1" outlineLevel="2">
      <c r="A90" s="1" t="s">
        <v>108</v>
      </c>
      <c r="B90" s="1" t="s">
        <v>90</v>
      </c>
      <c r="C90" s="1" t="s">
        <v>89</v>
      </c>
      <c r="D90" s="15">
        <f t="shared" si="8"/>
        <v>743954.83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743954.83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  <c r="Z90" s="14">
        <v>0</v>
      </c>
      <c r="AA90" s="14">
        <v>0</v>
      </c>
      <c r="AB90" s="14">
        <v>0</v>
      </c>
      <c r="AC90" s="14">
        <v>0</v>
      </c>
      <c r="AD90" s="14">
        <v>0</v>
      </c>
    </row>
    <row r="91" spans="1:30" ht="16.5" customHeight="1" hidden="1" outlineLevel="2">
      <c r="A91" s="1" t="s">
        <v>108</v>
      </c>
      <c r="B91" s="1" t="s">
        <v>88</v>
      </c>
      <c r="C91" s="1" t="s">
        <v>87</v>
      </c>
      <c r="D91" s="15">
        <f t="shared" si="8"/>
        <v>3293801.1599999997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71809.65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2612285.34</v>
      </c>
      <c r="U91" s="14">
        <v>0</v>
      </c>
      <c r="V91" s="14">
        <v>0</v>
      </c>
      <c r="W91" s="14">
        <v>0</v>
      </c>
      <c r="X91" s="14">
        <v>609706.17</v>
      </c>
      <c r="Y91" s="14">
        <v>0</v>
      </c>
      <c r="Z91" s="14">
        <v>0</v>
      </c>
      <c r="AA91" s="14">
        <v>0</v>
      </c>
      <c r="AB91" s="14">
        <v>0</v>
      </c>
      <c r="AC91" s="14">
        <v>0</v>
      </c>
      <c r="AD91" s="14">
        <v>0</v>
      </c>
    </row>
    <row r="92" spans="1:30" ht="16.5" customHeight="1" hidden="1" outlineLevel="2">
      <c r="A92" s="1" t="s">
        <v>108</v>
      </c>
      <c r="B92" s="1" t="s">
        <v>86</v>
      </c>
      <c r="C92" s="1" t="s">
        <v>85</v>
      </c>
      <c r="D92" s="15">
        <f t="shared" si="8"/>
        <v>2503510.95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299911.64999999997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1895278.56</v>
      </c>
      <c r="U92" s="14">
        <v>0</v>
      </c>
      <c r="V92" s="14">
        <v>0</v>
      </c>
      <c r="W92" s="14">
        <v>0</v>
      </c>
      <c r="X92" s="14">
        <v>308320.74</v>
      </c>
      <c r="Y92" s="14">
        <v>0</v>
      </c>
      <c r="Z92" s="14">
        <v>0</v>
      </c>
      <c r="AA92" s="14">
        <v>0</v>
      </c>
      <c r="AB92" s="14">
        <v>0</v>
      </c>
      <c r="AC92" s="14">
        <v>0</v>
      </c>
      <c r="AD92" s="14">
        <v>0</v>
      </c>
    </row>
    <row r="93" spans="1:30" ht="16.5" customHeight="1" hidden="1" outlineLevel="2">
      <c r="A93" s="1" t="s">
        <v>108</v>
      </c>
      <c r="B93" s="1" t="s">
        <v>84</v>
      </c>
      <c r="C93" s="1" t="s">
        <v>83</v>
      </c>
      <c r="D93" s="15">
        <f t="shared" si="8"/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Z93" s="14">
        <v>0</v>
      </c>
      <c r="AA93" s="14">
        <v>0</v>
      </c>
      <c r="AB93" s="14">
        <v>0</v>
      </c>
      <c r="AC93" s="14">
        <v>0</v>
      </c>
      <c r="AD93" s="14">
        <v>0</v>
      </c>
    </row>
    <row r="94" spans="1:30" ht="16.5" customHeight="1" hidden="1" outlineLevel="2">
      <c r="A94" s="1" t="s">
        <v>108</v>
      </c>
      <c r="B94" s="1" t="s">
        <v>82</v>
      </c>
      <c r="C94" s="1" t="s">
        <v>81</v>
      </c>
      <c r="D94" s="15">
        <f t="shared" si="8"/>
        <v>1435848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1435848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Z94" s="14">
        <v>0</v>
      </c>
      <c r="AA94" s="14">
        <v>0</v>
      </c>
      <c r="AB94" s="14">
        <v>0</v>
      </c>
      <c r="AC94" s="14">
        <v>0</v>
      </c>
      <c r="AD94" s="14">
        <v>0</v>
      </c>
    </row>
    <row r="95" spans="1:30" ht="16.5" customHeight="1" hidden="1" outlineLevel="2">
      <c r="A95" s="1" t="s">
        <v>108</v>
      </c>
      <c r="B95" s="1" t="s">
        <v>80</v>
      </c>
      <c r="C95" s="1" t="s">
        <v>79</v>
      </c>
      <c r="D95" s="15">
        <f t="shared" si="8"/>
        <v>1471150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14">
        <v>0</v>
      </c>
      <c r="Z95" s="14">
        <v>0</v>
      </c>
      <c r="AA95" s="14">
        <v>1471150</v>
      </c>
      <c r="AB95" s="14">
        <v>0</v>
      </c>
      <c r="AC95" s="14">
        <v>0</v>
      </c>
      <c r="AD95" s="14">
        <v>0</v>
      </c>
    </row>
    <row r="96" spans="1:30" ht="16.5" customHeight="1" hidden="1" outlineLevel="2">
      <c r="A96" s="1" t="s">
        <v>108</v>
      </c>
      <c r="B96" s="1" t="s">
        <v>78</v>
      </c>
      <c r="C96" s="1" t="s">
        <v>77</v>
      </c>
      <c r="D96" s="15">
        <f t="shared" si="8"/>
        <v>7135134.67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336988.54000000004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1159751</v>
      </c>
      <c r="R96" s="14">
        <v>0</v>
      </c>
      <c r="S96" s="14">
        <v>0</v>
      </c>
      <c r="T96" s="14">
        <v>4850546.46</v>
      </c>
      <c r="U96" s="14">
        <v>0</v>
      </c>
      <c r="V96" s="14">
        <v>0</v>
      </c>
      <c r="W96" s="14">
        <v>0</v>
      </c>
      <c r="X96" s="14">
        <v>787848.67</v>
      </c>
      <c r="Y96" s="14">
        <v>0</v>
      </c>
      <c r="Z96" s="14">
        <v>0</v>
      </c>
      <c r="AA96" s="14">
        <v>0</v>
      </c>
      <c r="AB96" s="14">
        <v>0</v>
      </c>
      <c r="AC96" s="14">
        <v>0</v>
      </c>
      <c r="AD96" s="14">
        <v>0</v>
      </c>
    </row>
    <row r="97" spans="1:30" ht="16.5" customHeight="1" hidden="1" outlineLevel="2">
      <c r="A97" s="1" t="s">
        <v>108</v>
      </c>
      <c r="B97" s="1" t="s">
        <v>76</v>
      </c>
      <c r="C97" s="1" t="s">
        <v>75</v>
      </c>
      <c r="D97" s="15">
        <f t="shared" si="8"/>
        <v>1543251</v>
      </c>
      <c r="E97" s="14">
        <v>308238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  <c r="Z97" s="14">
        <v>0</v>
      </c>
      <c r="AA97" s="14">
        <v>1235013</v>
      </c>
      <c r="AB97" s="14">
        <v>0</v>
      </c>
      <c r="AC97" s="14">
        <v>0</v>
      </c>
      <c r="AD97" s="14">
        <v>0</v>
      </c>
    </row>
    <row r="98" spans="1:30" ht="16.5" customHeight="1" hidden="1" outlineLevel="2">
      <c r="A98" s="1" t="s">
        <v>108</v>
      </c>
      <c r="B98" s="1" t="s">
        <v>74</v>
      </c>
      <c r="C98" s="1" t="s">
        <v>73</v>
      </c>
      <c r="D98" s="15">
        <f t="shared" si="8"/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  <c r="Z98" s="14">
        <v>0</v>
      </c>
      <c r="AA98" s="14">
        <v>0</v>
      </c>
      <c r="AB98" s="14">
        <v>0</v>
      </c>
      <c r="AC98" s="14">
        <v>0</v>
      </c>
      <c r="AD98" s="14">
        <v>0</v>
      </c>
    </row>
    <row r="99" spans="1:30" ht="16.5" customHeight="1" hidden="1" outlineLevel="2">
      <c r="A99" s="1" t="s">
        <v>108</v>
      </c>
      <c r="B99" s="1" t="s">
        <v>72</v>
      </c>
      <c r="C99" s="1" t="s">
        <v>71</v>
      </c>
      <c r="D99" s="15">
        <f t="shared" si="8"/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Z99" s="14">
        <v>0</v>
      </c>
      <c r="AA99" s="14">
        <v>0</v>
      </c>
      <c r="AB99" s="14">
        <v>0</v>
      </c>
      <c r="AC99" s="14">
        <v>0</v>
      </c>
      <c r="AD99" s="14">
        <v>0</v>
      </c>
    </row>
    <row r="100" spans="1:30" ht="16.5" customHeight="1" hidden="1" outlineLevel="2">
      <c r="A100" s="1" t="s">
        <v>108</v>
      </c>
      <c r="B100" s="1" t="s">
        <v>70</v>
      </c>
      <c r="C100" s="1" t="s">
        <v>69</v>
      </c>
      <c r="D100" s="15">
        <f t="shared" si="8"/>
        <v>1458918.9715757656</v>
      </c>
      <c r="E100" s="14">
        <v>0</v>
      </c>
      <c r="F100" s="14">
        <v>0</v>
      </c>
      <c r="G100" s="14">
        <v>0</v>
      </c>
      <c r="H100" s="14">
        <v>0</v>
      </c>
      <c r="I100" s="14">
        <v>1458918.9715757656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  <c r="Z100" s="14">
        <v>0</v>
      </c>
      <c r="AA100" s="14">
        <v>0</v>
      </c>
      <c r="AB100" s="14">
        <v>0</v>
      </c>
      <c r="AC100" s="14">
        <v>0</v>
      </c>
      <c r="AD100" s="14">
        <v>0</v>
      </c>
    </row>
    <row r="101" spans="1:30" ht="16.5" customHeight="1" hidden="1" outlineLevel="2">
      <c r="A101" s="1" t="s">
        <v>108</v>
      </c>
      <c r="B101" s="1" t="s">
        <v>68</v>
      </c>
      <c r="C101" s="1" t="s">
        <v>67</v>
      </c>
      <c r="D101" s="15">
        <f t="shared" si="8"/>
        <v>959693.75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292961</v>
      </c>
      <c r="K101" s="14">
        <v>284415.46</v>
      </c>
      <c r="L101" s="14">
        <v>60515</v>
      </c>
      <c r="M101" s="14">
        <v>0</v>
      </c>
      <c r="N101" s="14">
        <v>0</v>
      </c>
      <c r="O101" s="14">
        <v>0</v>
      </c>
      <c r="P101" s="14">
        <v>1576.29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320226</v>
      </c>
      <c r="W101" s="14">
        <v>0</v>
      </c>
      <c r="X101" s="14">
        <v>0</v>
      </c>
      <c r="Y101" s="14">
        <v>0</v>
      </c>
      <c r="Z101" s="14">
        <v>0</v>
      </c>
      <c r="AA101" s="14">
        <v>0</v>
      </c>
      <c r="AB101" s="14">
        <v>0</v>
      </c>
      <c r="AC101" s="14">
        <v>0</v>
      </c>
      <c r="AD101" s="14">
        <v>0</v>
      </c>
    </row>
    <row r="102" spans="1:30" ht="16.5" customHeight="1" hidden="1" outlineLevel="2">
      <c r="A102" s="1" t="s">
        <v>108</v>
      </c>
      <c r="B102" s="1" t="s">
        <v>66</v>
      </c>
      <c r="C102" s="1" t="s">
        <v>65</v>
      </c>
      <c r="D102" s="15">
        <f t="shared" si="8"/>
        <v>3331908.87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1130432.22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41972</v>
      </c>
      <c r="W102" s="14">
        <v>0</v>
      </c>
      <c r="X102" s="14">
        <v>2159504.65</v>
      </c>
      <c r="Y102" s="14">
        <v>0</v>
      </c>
      <c r="Z102" s="14">
        <v>0</v>
      </c>
      <c r="AA102" s="14">
        <v>0</v>
      </c>
      <c r="AB102" s="14">
        <v>0</v>
      </c>
      <c r="AC102" s="14">
        <v>0</v>
      </c>
      <c r="AD102" s="14">
        <v>0</v>
      </c>
    </row>
    <row r="103" spans="1:30" ht="16.5" customHeight="1" hidden="1" outlineLevel="2">
      <c r="A103" s="1" t="s">
        <v>108</v>
      </c>
      <c r="B103" s="1" t="s">
        <v>64</v>
      </c>
      <c r="C103" s="1" t="s">
        <v>63</v>
      </c>
      <c r="D103" s="15">
        <f t="shared" si="8"/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  <c r="AA103" s="14">
        <v>0</v>
      </c>
      <c r="AB103" s="14">
        <v>0</v>
      </c>
      <c r="AC103" s="14">
        <v>0</v>
      </c>
      <c r="AD103" s="14">
        <v>0</v>
      </c>
    </row>
    <row r="104" spans="1:30" ht="16.5" customHeight="1" hidden="1" outlineLevel="2">
      <c r="A104" s="1" t="s">
        <v>108</v>
      </c>
      <c r="B104" s="1" t="s">
        <v>62</v>
      </c>
      <c r="C104" s="1" t="s">
        <v>61</v>
      </c>
      <c r="D104" s="15">
        <f t="shared" si="8"/>
        <v>614744.38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502881.38</v>
      </c>
      <c r="Z104" s="14">
        <v>0</v>
      </c>
      <c r="AA104" s="14">
        <v>0</v>
      </c>
      <c r="AB104" s="14">
        <v>0</v>
      </c>
      <c r="AC104" s="14">
        <v>0</v>
      </c>
      <c r="AD104" s="14">
        <v>111863</v>
      </c>
    </row>
    <row r="105" spans="1:30" ht="16.5" customHeight="1" hidden="1" outlineLevel="2">
      <c r="A105" s="1" t="s">
        <v>108</v>
      </c>
      <c r="B105" s="1" t="s">
        <v>60</v>
      </c>
      <c r="C105" s="1" t="s">
        <v>59</v>
      </c>
      <c r="D105" s="15">
        <f t="shared" si="8"/>
        <v>634590.6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620846</v>
      </c>
      <c r="O105" s="14">
        <v>0</v>
      </c>
      <c r="P105" s="14">
        <v>13615.6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14">
        <v>0</v>
      </c>
      <c r="AA105" s="14">
        <v>0</v>
      </c>
      <c r="AB105" s="14">
        <v>0</v>
      </c>
      <c r="AC105" s="14">
        <v>129</v>
      </c>
      <c r="AD105" s="14">
        <v>0</v>
      </c>
    </row>
    <row r="106" spans="1:30" ht="16.5" customHeight="1" hidden="1" outlineLevel="2">
      <c r="A106" s="1" t="s">
        <v>108</v>
      </c>
      <c r="B106" s="1" t="s">
        <v>58</v>
      </c>
      <c r="C106" s="1" t="s">
        <v>57</v>
      </c>
      <c r="D106" s="15">
        <f t="shared" si="8"/>
        <v>709175.31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30474</v>
      </c>
      <c r="K106" s="14">
        <v>56556.310000000005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622145</v>
      </c>
      <c r="W106" s="14">
        <v>0</v>
      </c>
      <c r="X106" s="14">
        <v>0</v>
      </c>
      <c r="Y106" s="14">
        <v>0</v>
      </c>
      <c r="Z106" s="14">
        <v>0</v>
      </c>
      <c r="AA106" s="14">
        <v>0</v>
      </c>
      <c r="AB106" s="14">
        <v>0</v>
      </c>
      <c r="AC106" s="14">
        <v>0</v>
      </c>
      <c r="AD106" s="14">
        <v>0</v>
      </c>
    </row>
    <row r="107" spans="1:30" ht="16.5" customHeight="1" hidden="1" outlineLevel="2">
      <c r="A107" s="1" t="s">
        <v>108</v>
      </c>
      <c r="B107" s="1" t="s">
        <v>56</v>
      </c>
      <c r="C107" s="1" t="s">
        <v>55</v>
      </c>
      <c r="D107" s="15">
        <f t="shared" si="8"/>
        <v>164788.44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164788.44</v>
      </c>
      <c r="Y107" s="14">
        <v>0</v>
      </c>
      <c r="Z107" s="14">
        <v>0</v>
      </c>
      <c r="AA107" s="14">
        <v>0</v>
      </c>
      <c r="AB107" s="14">
        <v>0</v>
      </c>
      <c r="AC107" s="14">
        <v>0</v>
      </c>
      <c r="AD107" s="14">
        <v>0</v>
      </c>
    </row>
    <row r="108" spans="1:30" ht="16.5" customHeight="1" hidden="1" outlineLevel="2">
      <c r="A108" s="1" t="s">
        <v>108</v>
      </c>
      <c r="B108" s="1" t="s">
        <v>54</v>
      </c>
      <c r="C108" s="1" t="s">
        <v>53</v>
      </c>
      <c r="D108" s="15">
        <f t="shared" si="8"/>
        <v>568760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13</v>
      </c>
      <c r="K108" s="14">
        <v>0</v>
      </c>
      <c r="L108" s="14">
        <v>0</v>
      </c>
      <c r="M108" s="14">
        <v>0</v>
      </c>
      <c r="N108" s="14">
        <v>568747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  <c r="AA108" s="14">
        <v>0</v>
      </c>
      <c r="AB108" s="14">
        <v>0</v>
      </c>
      <c r="AC108" s="14">
        <v>0</v>
      </c>
      <c r="AD108" s="14">
        <v>0</v>
      </c>
    </row>
    <row r="109" spans="1:30" ht="16.5" customHeight="1" hidden="1" outlineLevel="2">
      <c r="A109" s="1" t="s">
        <v>108</v>
      </c>
      <c r="B109" s="1" t="s">
        <v>52</v>
      </c>
      <c r="C109" s="1" t="s">
        <v>51</v>
      </c>
      <c r="D109" s="15">
        <f t="shared" si="8"/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  <c r="Z109" s="14">
        <v>0</v>
      </c>
      <c r="AA109" s="14">
        <v>0</v>
      </c>
      <c r="AB109" s="14">
        <v>0</v>
      </c>
      <c r="AC109" s="14">
        <v>0</v>
      </c>
      <c r="AD109" s="14">
        <v>0</v>
      </c>
    </row>
    <row r="110" spans="1:30" ht="16.5" customHeight="1" hidden="1" outlineLevel="2">
      <c r="A110" s="1" t="s">
        <v>108</v>
      </c>
      <c r="B110" s="1" t="s">
        <v>50</v>
      </c>
      <c r="C110" s="1" t="s">
        <v>49</v>
      </c>
      <c r="D110" s="15">
        <f t="shared" si="8"/>
        <v>3603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3603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  <c r="Z110" s="14">
        <v>0</v>
      </c>
      <c r="AA110" s="14">
        <v>0</v>
      </c>
      <c r="AB110" s="14">
        <v>0</v>
      </c>
      <c r="AC110" s="14">
        <v>0</v>
      </c>
      <c r="AD110" s="14">
        <v>0</v>
      </c>
    </row>
    <row r="111" spans="1:30" ht="16.5" customHeight="1" hidden="1" outlineLevel="2">
      <c r="A111" s="1" t="s">
        <v>108</v>
      </c>
      <c r="B111" s="1" t="s">
        <v>47</v>
      </c>
      <c r="C111" s="1" t="s">
        <v>46</v>
      </c>
      <c r="D111" s="15">
        <f t="shared" si="8"/>
        <v>6408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  <c r="Z111" s="14">
        <v>0</v>
      </c>
      <c r="AA111" s="14">
        <v>0</v>
      </c>
      <c r="AB111" s="14">
        <v>0</v>
      </c>
      <c r="AC111" s="14">
        <v>6408</v>
      </c>
      <c r="AD111" s="14">
        <v>0</v>
      </c>
    </row>
    <row r="112" spans="1:30" ht="16.5" customHeight="1" outlineLevel="1" collapsed="1">
      <c r="A112" s="34" t="s">
        <v>107</v>
      </c>
      <c r="C112" s="35" t="s">
        <v>106</v>
      </c>
      <c r="D112" s="15">
        <f aca="true" t="shared" si="9" ref="D112:AD112">SUBTOTAL(9,D88:D111)</f>
        <v>27087015.181575768</v>
      </c>
      <c r="E112" s="14">
        <f t="shared" si="9"/>
        <v>635756</v>
      </c>
      <c r="F112" s="14">
        <f t="shared" si="9"/>
        <v>0</v>
      </c>
      <c r="G112" s="14">
        <f t="shared" si="9"/>
        <v>0</v>
      </c>
      <c r="H112" s="14">
        <f t="shared" si="9"/>
        <v>0</v>
      </c>
      <c r="I112" s="14">
        <f t="shared" si="9"/>
        <v>1458918.9715757656</v>
      </c>
      <c r="J112" s="14">
        <f t="shared" si="9"/>
        <v>323448</v>
      </c>
      <c r="K112" s="14">
        <f t="shared" si="9"/>
        <v>2180113.83</v>
      </c>
      <c r="L112" s="14">
        <f t="shared" si="9"/>
        <v>60515</v>
      </c>
      <c r="M112" s="14">
        <f t="shared" si="9"/>
        <v>0</v>
      </c>
      <c r="N112" s="14">
        <f t="shared" si="9"/>
        <v>1189593</v>
      </c>
      <c r="O112" s="14">
        <f t="shared" si="9"/>
        <v>0</v>
      </c>
      <c r="P112" s="14">
        <f t="shared" si="9"/>
        <v>15191.89</v>
      </c>
      <c r="Q112" s="14">
        <f t="shared" si="9"/>
        <v>2599202</v>
      </c>
      <c r="R112" s="14">
        <f t="shared" si="9"/>
        <v>0</v>
      </c>
      <c r="S112" s="14">
        <f t="shared" si="9"/>
        <v>0</v>
      </c>
      <c r="T112" s="14">
        <f t="shared" si="9"/>
        <v>10282320.440000001</v>
      </c>
      <c r="U112" s="14">
        <f t="shared" si="9"/>
        <v>0</v>
      </c>
      <c r="V112" s="14">
        <f t="shared" si="9"/>
        <v>984343</v>
      </c>
      <c r="W112" s="14">
        <f t="shared" si="9"/>
        <v>0</v>
      </c>
      <c r="X112" s="14">
        <f t="shared" si="9"/>
        <v>4030168.67</v>
      </c>
      <c r="Y112" s="14">
        <f t="shared" si="9"/>
        <v>502881.38</v>
      </c>
      <c r="Z112" s="14">
        <f t="shared" si="9"/>
        <v>0</v>
      </c>
      <c r="AA112" s="14">
        <f t="shared" si="9"/>
        <v>2706163</v>
      </c>
      <c r="AB112" s="14">
        <f t="shared" si="9"/>
        <v>0</v>
      </c>
      <c r="AC112" s="14">
        <f t="shared" si="9"/>
        <v>6537</v>
      </c>
      <c r="AD112" s="14">
        <f t="shared" si="9"/>
        <v>111863</v>
      </c>
    </row>
    <row r="113" spans="1:30" ht="16.5" customHeight="1" hidden="1" outlineLevel="2">
      <c r="A113" s="1" t="s">
        <v>105</v>
      </c>
      <c r="B113" s="1" t="s">
        <v>43</v>
      </c>
      <c r="C113" s="1" t="s">
        <v>42</v>
      </c>
      <c r="D113" s="15">
        <f>SUM(E113:AD113)</f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  <c r="Z113" s="14">
        <v>0</v>
      </c>
      <c r="AA113" s="14">
        <v>0</v>
      </c>
      <c r="AB113" s="14">
        <v>0</v>
      </c>
      <c r="AC113" s="14">
        <v>0</v>
      </c>
      <c r="AD113" s="14">
        <v>0</v>
      </c>
    </row>
    <row r="114" spans="1:30" ht="16.5" customHeight="1" hidden="1" outlineLevel="2">
      <c r="A114" s="1" t="s">
        <v>105</v>
      </c>
      <c r="B114" s="1" t="s">
        <v>41</v>
      </c>
      <c r="C114" s="1" t="s">
        <v>40</v>
      </c>
      <c r="D114" s="15">
        <f>SUM(E114:AD114)</f>
        <v>2676915.1309314887</v>
      </c>
      <c r="E114" s="14">
        <v>0</v>
      </c>
      <c r="F114" s="14">
        <v>0</v>
      </c>
      <c r="G114" s="14">
        <v>0</v>
      </c>
      <c r="H114" s="14">
        <v>0</v>
      </c>
      <c r="I114" s="14">
        <v>201490.58093148857</v>
      </c>
      <c r="J114" s="14">
        <v>0</v>
      </c>
      <c r="K114" s="14">
        <v>268406.11000000004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318614</v>
      </c>
      <c r="R114" s="14">
        <v>0</v>
      </c>
      <c r="S114" s="14">
        <v>0</v>
      </c>
      <c r="T114" s="14">
        <v>1329621.61</v>
      </c>
      <c r="U114" s="14">
        <v>0</v>
      </c>
      <c r="V114" s="14">
        <v>6535</v>
      </c>
      <c r="W114" s="14">
        <v>0</v>
      </c>
      <c r="X114" s="14">
        <v>552247.83</v>
      </c>
      <c r="Y114" s="14">
        <v>0</v>
      </c>
      <c r="Z114" s="14">
        <v>0</v>
      </c>
      <c r="AA114" s="14">
        <v>0</v>
      </c>
      <c r="AB114" s="14">
        <v>0</v>
      </c>
      <c r="AC114" s="14">
        <v>0</v>
      </c>
      <c r="AD114" s="14">
        <v>0</v>
      </c>
    </row>
    <row r="115" spans="1:30" ht="16.5" customHeight="1" hidden="1" outlineLevel="2">
      <c r="A115" s="1" t="s">
        <v>105</v>
      </c>
      <c r="B115" s="1" t="s">
        <v>39</v>
      </c>
      <c r="C115" s="1" t="s">
        <v>38</v>
      </c>
      <c r="D115" s="15">
        <f>SUM(E115:AD115)</f>
        <v>126495.61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103477.61</v>
      </c>
      <c r="Z115" s="14">
        <v>0</v>
      </c>
      <c r="AA115" s="14">
        <v>0</v>
      </c>
      <c r="AB115" s="14">
        <v>0</v>
      </c>
      <c r="AC115" s="14">
        <v>0</v>
      </c>
      <c r="AD115" s="14">
        <v>23018</v>
      </c>
    </row>
    <row r="116" spans="1:30" ht="16.5" customHeight="1" hidden="1" outlineLevel="2">
      <c r="A116" s="1" t="s">
        <v>105</v>
      </c>
      <c r="B116" s="1" t="s">
        <v>37</v>
      </c>
      <c r="C116" s="1" t="s">
        <v>36</v>
      </c>
      <c r="D116" s="15">
        <f>SUM(E116:AD116)</f>
        <v>501340.42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54243</v>
      </c>
      <c r="K116" s="14">
        <v>56943.6</v>
      </c>
      <c r="L116" s="14">
        <v>10194</v>
      </c>
      <c r="M116" s="14">
        <v>0</v>
      </c>
      <c r="N116" s="14">
        <v>187356</v>
      </c>
      <c r="O116" s="14">
        <v>0</v>
      </c>
      <c r="P116" s="14">
        <v>2581.86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153286</v>
      </c>
      <c r="W116" s="14">
        <v>0</v>
      </c>
      <c r="X116" s="14">
        <v>35573.96</v>
      </c>
      <c r="Y116" s="14">
        <v>0</v>
      </c>
      <c r="Z116" s="14">
        <v>0</v>
      </c>
      <c r="AA116" s="14">
        <v>0</v>
      </c>
      <c r="AB116" s="14">
        <v>0</v>
      </c>
      <c r="AC116" s="14">
        <v>1162</v>
      </c>
      <c r="AD116" s="14">
        <v>0</v>
      </c>
    </row>
    <row r="117" spans="1:30" ht="16.5" customHeight="1" hidden="1" outlineLevel="2">
      <c r="A117" s="1" t="s">
        <v>105</v>
      </c>
      <c r="B117" s="1" t="s">
        <v>34</v>
      </c>
      <c r="C117" s="1" t="s">
        <v>33</v>
      </c>
      <c r="D117" s="15">
        <f>SUM(E117:AD117)</f>
        <v>566298</v>
      </c>
      <c r="E117" s="14">
        <v>113111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  <c r="Z117" s="14">
        <v>0</v>
      </c>
      <c r="AA117" s="14">
        <v>453187</v>
      </c>
      <c r="AB117" s="14">
        <v>0</v>
      </c>
      <c r="AC117" s="14">
        <v>0</v>
      </c>
      <c r="AD117" s="14">
        <v>0</v>
      </c>
    </row>
    <row r="118" spans="1:30" ht="16.5" customHeight="1" outlineLevel="1" collapsed="1">
      <c r="A118" s="34" t="s">
        <v>104</v>
      </c>
      <c r="C118" s="35" t="s">
        <v>103</v>
      </c>
      <c r="D118" s="15">
        <f aca="true" t="shared" si="10" ref="D118:AD118">SUBTOTAL(9,D113:D117)</f>
        <v>3871049.1609314885</v>
      </c>
      <c r="E118" s="14">
        <f t="shared" si="10"/>
        <v>113111</v>
      </c>
      <c r="F118" s="14">
        <f t="shared" si="10"/>
        <v>0</v>
      </c>
      <c r="G118" s="14">
        <f t="shared" si="10"/>
        <v>0</v>
      </c>
      <c r="H118" s="14">
        <f t="shared" si="10"/>
        <v>0</v>
      </c>
      <c r="I118" s="14">
        <f t="shared" si="10"/>
        <v>201490.58093148857</v>
      </c>
      <c r="J118" s="14">
        <f t="shared" si="10"/>
        <v>54243</v>
      </c>
      <c r="K118" s="14">
        <f t="shared" si="10"/>
        <v>325349.71</v>
      </c>
      <c r="L118" s="14">
        <f t="shared" si="10"/>
        <v>10194</v>
      </c>
      <c r="M118" s="14">
        <f t="shared" si="10"/>
        <v>0</v>
      </c>
      <c r="N118" s="14">
        <f t="shared" si="10"/>
        <v>187356</v>
      </c>
      <c r="O118" s="14">
        <f t="shared" si="10"/>
        <v>0</v>
      </c>
      <c r="P118" s="14">
        <f t="shared" si="10"/>
        <v>2581.86</v>
      </c>
      <c r="Q118" s="14">
        <f t="shared" si="10"/>
        <v>318614</v>
      </c>
      <c r="R118" s="14">
        <f t="shared" si="10"/>
        <v>0</v>
      </c>
      <c r="S118" s="14">
        <f t="shared" si="10"/>
        <v>0</v>
      </c>
      <c r="T118" s="14">
        <f t="shared" si="10"/>
        <v>1329621.61</v>
      </c>
      <c r="U118" s="14">
        <f t="shared" si="10"/>
        <v>0</v>
      </c>
      <c r="V118" s="14">
        <f t="shared" si="10"/>
        <v>159821</v>
      </c>
      <c r="W118" s="14">
        <f t="shared" si="10"/>
        <v>0</v>
      </c>
      <c r="X118" s="14">
        <f t="shared" si="10"/>
        <v>587821.7899999999</v>
      </c>
      <c r="Y118" s="14">
        <f t="shared" si="10"/>
        <v>103477.61</v>
      </c>
      <c r="Z118" s="14">
        <f t="shared" si="10"/>
        <v>0</v>
      </c>
      <c r="AA118" s="14">
        <f t="shared" si="10"/>
        <v>453187</v>
      </c>
      <c r="AB118" s="14">
        <f t="shared" si="10"/>
        <v>0</v>
      </c>
      <c r="AC118" s="14">
        <f t="shared" si="10"/>
        <v>1162</v>
      </c>
      <c r="AD118" s="14">
        <f t="shared" si="10"/>
        <v>23018</v>
      </c>
    </row>
    <row r="119" spans="1:30" ht="16.5" customHeight="1" hidden="1" outlineLevel="2">
      <c r="A119" s="1" t="s">
        <v>102</v>
      </c>
      <c r="B119" s="1" t="s">
        <v>30</v>
      </c>
      <c r="C119" s="1" t="s">
        <v>29</v>
      </c>
      <c r="D119" s="15">
        <f>SUM(E119:AD119)</f>
        <v>421445.50503776333</v>
      </c>
      <c r="E119" s="14">
        <v>8637</v>
      </c>
      <c r="F119" s="14">
        <v>0</v>
      </c>
      <c r="G119" s="14">
        <v>0</v>
      </c>
      <c r="H119" s="14">
        <v>0</v>
      </c>
      <c r="I119" s="14">
        <v>23909.57503776329</v>
      </c>
      <c r="J119" s="14">
        <v>5292</v>
      </c>
      <c r="K119" s="14">
        <v>37400.99</v>
      </c>
      <c r="L119" s="14">
        <v>995</v>
      </c>
      <c r="M119" s="14">
        <v>0</v>
      </c>
      <c r="N119" s="14">
        <v>18292</v>
      </c>
      <c r="O119" s="14">
        <v>0</v>
      </c>
      <c r="P119" s="14">
        <v>252.05</v>
      </c>
      <c r="Q119" s="14">
        <v>37809</v>
      </c>
      <c r="R119" s="14">
        <v>0</v>
      </c>
      <c r="S119" s="14">
        <v>0</v>
      </c>
      <c r="T119" s="14">
        <v>157767.55</v>
      </c>
      <c r="U119" s="14">
        <v>0</v>
      </c>
      <c r="V119" s="14">
        <v>15741</v>
      </c>
      <c r="W119" s="14">
        <v>0</v>
      </c>
      <c r="X119" s="14">
        <v>68986.31</v>
      </c>
      <c r="Y119" s="14">
        <v>9522.03</v>
      </c>
      <c r="Z119" s="14">
        <v>0</v>
      </c>
      <c r="AA119" s="14">
        <v>34610</v>
      </c>
      <c r="AB119" s="14">
        <v>0</v>
      </c>
      <c r="AC119" s="14">
        <v>113</v>
      </c>
      <c r="AD119" s="14">
        <v>2118</v>
      </c>
    </row>
    <row r="120" spans="1:30" ht="16.5" customHeight="1" hidden="1" outlineLevel="2">
      <c r="A120" s="1" t="s">
        <v>102</v>
      </c>
      <c r="B120" s="1" t="s">
        <v>28</v>
      </c>
      <c r="C120" s="1" t="s">
        <v>27</v>
      </c>
      <c r="D120" s="15">
        <f>SUM(E120:AD120)</f>
        <v>23820.199999999997</v>
      </c>
      <c r="E120" s="14">
        <v>1481</v>
      </c>
      <c r="F120" s="14">
        <v>0</v>
      </c>
      <c r="G120" s="14">
        <v>0</v>
      </c>
      <c r="H120" s="14">
        <v>0</v>
      </c>
      <c r="I120" s="14">
        <v>0</v>
      </c>
      <c r="J120" s="14">
        <v>81</v>
      </c>
      <c r="K120" s="14">
        <v>3731.71</v>
      </c>
      <c r="L120" s="14">
        <v>0</v>
      </c>
      <c r="M120" s="14">
        <v>0</v>
      </c>
      <c r="N120" s="14">
        <v>1368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1796</v>
      </c>
      <c r="W120" s="14">
        <v>0</v>
      </c>
      <c r="X120" s="14">
        <v>7434.96</v>
      </c>
      <c r="Y120" s="14">
        <v>1632.53</v>
      </c>
      <c r="Z120" s="14">
        <v>0</v>
      </c>
      <c r="AA120" s="14">
        <v>5932</v>
      </c>
      <c r="AB120" s="14">
        <v>0</v>
      </c>
      <c r="AC120" s="14">
        <v>0</v>
      </c>
      <c r="AD120" s="14">
        <v>363</v>
      </c>
    </row>
    <row r="121" spans="1:30" ht="16.5" customHeight="1" hidden="1" outlineLevel="2">
      <c r="A121" s="1" t="s">
        <v>102</v>
      </c>
      <c r="B121" s="1" t="s">
        <v>26</v>
      </c>
      <c r="C121" s="1" t="s">
        <v>25</v>
      </c>
      <c r="D121" s="15">
        <f>SUM(E121:AD121)</f>
        <v>147777.32822691722</v>
      </c>
      <c r="E121" s="14">
        <v>3397</v>
      </c>
      <c r="F121" s="14">
        <v>0</v>
      </c>
      <c r="G121" s="14">
        <v>0</v>
      </c>
      <c r="H121" s="14">
        <v>0</v>
      </c>
      <c r="I121" s="14">
        <v>9402.028226917233</v>
      </c>
      <c r="J121" s="14">
        <v>2085</v>
      </c>
      <c r="K121" s="14">
        <v>14712.64</v>
      </c>
      <c r="L121" s="14">
        <v>391</v>
      </c>
      <c r="M121" s="14">
        <v>0</v>
      </c>
      <c r="N121" s="14">
        <v>4056</v>
      </c>
      <c r="O121" s="14">
        <v>0</v>
      </c>
      <c r="P121" s="14">
        <v>99.16</v>
      </c>
      <c r="Q121" s="14">
        <v>20</v>
      </c>
      <c r="R121" s="14">
        <v>0</v>
      </c>
      <c r="S121" s="14">
        <v>0</v>
      </c>
      <c r="T121" s="14">
        <v>62044.13</v>
      </c>
      <c r="U121" s="14">
        <v>0</v>
      </c>
      <c r="V121" s="14">
        <v>6192</v>
      </c>
      <c r="W121" s="14">
        <v>0</v>
      </c>
      <c r="X121" s="14">
        <v>27138.84</v>
      </c>
      <c r="Y121" s="14">
        <v>3745.53</v>
      </c>
      <c r="Z121" s="14">
        <v>0</v>
      </c>
      <c r="AA121" s="14">
        <v>13616</v>
      </c>
      <c r="AB121" s="14">
        <v>0</v>
      </c>
      <c r="AC121" s="14">
        <v>45</v>
      </c>
      <c r="AD121" s="14">
        <v>833</v>
      </c>
    </row>
    <row r="122" spans="1:30" ht="16.5" customHeight="1" hidden="1" outlineLevel="2">
      <c r="A122" s="1" t="s">
        <v>102</v>
      </c>
      <c r="B122" s="1" t="s">
        <v>24</v>
      </c>
      <c r="C122" s="1" t="s">
        <v>23</v>
      </c>
      <c r="D122" s="15">
        <f>SUM(E122:AD122)</f>
        <v>110262.0511107939</v>
      </c>
      <c r="E122" s="14">
        <v>2728</v>
      </c>
      <c r="F122" s="14">
        <v>0</v>
      </c>
      <c r="G122" s="14">
        <v>0</v>
      </c>
      <c r="H122" s="14">
        <v>0</v>
      </c>
      <c r="I122" s="14">
        <v>7548.781110793889</v>
      </c>
      <c r="J122" s="14">
        <v>150</v>
      </c>
      <c r="K122" s="14">
        <v>10241.75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20</v>
      </c>
      <c r="R122" s="14">
        <v>0</v>
      </c>
      <c r="S122" s="14">
        <v>0</v>
      </c>
      <c r="T122" s="14">
        <v>49830.64</v>
      </c>
      <c r="U122" s="14">
        <v>0</v>
      </c>
      <c r="V122" s="14">
        <v>3308</v>
      </c>
      <c r="W122" s="14">
        <v>0</v>
      </c>
      <c r="X122" s="14">
        <v>21790.42</v>
      </c>
      <c r="Y122" s="14">
        <v>3007.46</v>
      </c>
      <c r="Z122" s="14">
        <v>0</v>
      </c>
      <c r="AA122" s="14">
        <v>10933</v>
      </c>
      <c r="AB122" s="14">
        <v>0</v>
      </c>
      <c r="AC122" s="14">
        <v>35</v>
      </c>
      <c r="AD122" s="14">
        <v>669</v>
      </c>
    </row>
    <row r="123" spans="1:30" ht="16.5" customHeight="1" hidden="1" outlineLevel="2">
      <c r="A123" s="1" t="s">
        <v>102</v>
      </c>
      <c r="B123" s="1" t="s">
        <v>21</v>
      </c>
      <c r="C123" s="1" t="s">
        <v>20</v>
      </c>
      <c r="D123" s="15">
        <f>SUM(E123:AD123)</f>
        <v>32361.549563933448</v>
      </c>
      <c r="E123" s="14">
        <v>890</v>
      </c>
      <c r="F123" s="14">
        <v>0</v>
      </c>
      <c r="G123" s="14">
        <v>0</v>
      </c>
      <c r="H123" s="14">
        <v>0</v>
      </c>
      <c r="I123" s="14">
        <v>2463.9095639334478</v>
      </c>
      <c r="J123" s="14">
        <v>547</v>
      </c>
      <c r="K123" s="14">
        <v>1672.54</v>
      </c>
      <c r="L123" s="14">
        <v>103</v>
      </c>
      <c r="M123" s="14">
        <v>0</v>
      </c>
      <c r="N123" s="14">
        <v>1063</v>
      </c>
      <c r="O123" s="14">
        <v>0</v>
      </c>
      <c r="P123" s="14">
        <v>25.99</v>
      </c>
      <c r="Q123" s="14">
        <v>10</v>
      </c>
      <c r="R123" s="14">
        <v>0</v>
      </c>
      <c r="S123" s="14">
        <v>0</v>
      </c>
      <c r="T123" s="14">
        <v>16260.87</v>
      </c>
      <c r="U123" s="14">
        <v>0</v>
      </c>
      <c r="V123" s="14">
        <v>1543</v>
      </c>
      <c r="W123" s="14">
        <v>0</v>
      </c>
      <c r="X123" s="14">
        <v>3000.44</v>
      </c>
      <c r="Y123" s="14">
        <v>981.8</v>
      </c>
      <c r="Z123" s="14">
        <v>0</v>
      </c>
      <c r="AA123" s="14">
        <v>3570</v>
      </c>
      <c r="AB123" s="14">
        <v>0</v>
      </c>
      <c r="AC123" s="14">
        <v>12</v>
      </c>
      <c r="AD123" s="14">
        <v>218</v>
      </c>
    </row>
    <row r="124" spans="1:30" ht="16.5" customHeight="1" outlineLevel="1" collapsed="1">
      <c r="A124" s="34" t="s">
        <v>101</v>
      </c>
      <c r="C124" s="35" t="s">
        <v>100</v>
      </c>
      <c r="D124" s="15">
        <f aca="true" t="shared" si="11" ref="D124:AD124">SUBTOTAL(9,D119:D123)</f>
        <v>735666.6339394078</v>
      </c>
      <c r="E124" s="14">
        <f t="shared" si="11"/>
        <v>17133</v>
      </c>
      <c r="F124" s="14">
        <f t="shared" si="11"/>
        <v>0</v>
      </c>
      <c r="G124" s="14">
        <f t="shared" si="11"/>
        <v>0</v>
      </c>
      <c r="H124" s="14">
        <f t="shared" si="11"/>
        <v>0</v>
      </c>
      <c r="I124" s="14">
        <f t="shared" si="11"/>
        <v>43324.293939407864</v>
      </c>
      <c r="J124" s="14">
        <f t="shared" si="11"/>
        <v>8155</v>
      </c>
      <c r="K124" s="14">
        <f t="shared" si="11"/>
        <v>67759.62999999999</v>
      </c>
      <c r="L124" s="14">
        <f t="shared" si="11"/>
        <v>1489</v>
      </c>
      <c r="M124" s="14">
        <f t="shared" si="11"/>
        <v>0</v>
      </c>
      <c r="N124" s="14">
        <f t="shared" si="11"/>
        <v>24779</v>
      </c>
      <c r="O124" s="14">
        <f t="shared" si="11"/>
        <v>0</v>
      </c>
      <c r="P124" s="14">
        <f t="shared" si="11"/>
        <v>377.20000000000005</v>
      </c>
      <c r="Q124" s="14">
        <f t="shared" si="11"/>
        <v>37859</v>
      </c>
      <c r="R124" s="14">
        <f t="shared" si="11"/>
        <v>0</v>
      </c>
      <c r="S124" s="14">
        <f t="shared" si="11"/>
        <v>0</v>
      </c>
      <c r="T124" s="14">
        <f t="shared" si="11"/>
        <v>285903.19</v>
      </c>
      <c r="U124" s="14">
        <f t="shared" si="11"/>
        <v>0</v>
      </c>
      <c r="V124" s="14">
        <f t="shared" si="11"/>
        <v>28580</v>
      </c>
      <c r="W124" s="14">
        <f t="shared" si="11"/>
        <v>0</v>
      </c>
      <c r="X124" s="14">
        <f t="shared" si="11"/>
        <v>128350.97</v>
      </c>
      <c r="Y124" s="14">
        <f t="shared" si="11"/>
        <v>18889.350000000002</v>
      </c>
      <c r="Z124" s="14">
        <f t="shared" si="11"/>
        <v>0</v>
      </c>
      <c r="AA124" s="14">
        <f t="shared" si="11"/>
        <v>68661</v>
      </c>
      <c r="AB124" s="14">
        <f t="shared" si="11"/>
        <v>0</v>
      </c>
      <c r="AC124" s="14">
        <f t="shared" si="11"/>
        <v>205</v>
      </c>
      <c r="AD124" s="14">
        <f t="shared" si="11"/>
        <v>4201</v>
      </c>
    </row>
    <row r="125" spans="1:30" ht="16.5" customHeight="1" hidden="1" outlineLevel="2">
      <c r="A125" s="1" t="s">
        <v>99</v>
      </c>
      <c r="B125" s="1" t="s">
        <v>98</v>
      </c>
      <c r="C125" s="1" t="s">
        <v>97</v>
      </c>
      <c r="D125" s="15">
        <f>SUM(E125:AD125)</f>
        <v>0.0008120166385197081</v>
      </c>
      <c r="E125" s="14">
        <v>0</v>
      </c>
      <c r="F125" s="14">
        <v>0</v>
      </c>
      <c r="G125" s="14">
        <v>0</v>
      </c>
      <c r="H125" s="14">
        <v>0</v>
      </c>
      <c r="I125" s="14">
        <v>0.0008120161946862936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4.43833414465189E-10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  <c r="Z125" s="14">
        <v>0</v>
      </c>
      <c r="AA125" s="14">
        <v>0</v>
      </c>
      <c r="AB125" s="14">
        <v>0</v>
      </c>
      <c r="AC125" s="14">
        <v>0</v>
      </c>
      <c r="AD125" s="14">
        <v>0</v>
      </c>
    </row>
    <row r="126" spans="1:30" ht="28.5" outlineLevel="1" collapsed="1">
      <c r="A126" s="34" t="s">
        <v>96</v>
      </c>
      <c r="C126" s="35" t="s">
        <v>95</v>
      </c>
      <c r="D126" s="15">
        <f aca="true" t="shared" si="12" ref="D126:AD126">SUBTOTAL(9,D125:D125)+SUBTOTAL(9,D127:D163)</f>
        <v>18597787.620812014</v>
      </c>
      <c r="E126" s="14">
        <f t="shared" si="12"/>
        <v>381148.00000000006</v>
      </c>
      <c r="F126" s="14">
        <f t="shared" si="12"/>
        <v>0</v>
      </c>
      <c r="G126" s="14">
        <f t="shared" si="12"/>
        <v>0</v>
      </c>
      <c r="H126" s="14">
        <f t="shared" si="12"/>
        <v>0</v>
      </c>
      <c r="I126" s="14">
        <f t="shared" si="12"/>
        <v>1055098.7308120164</v>
      </c>
      <c r="J126" s="14">
        <f t="shared" si="12"/>
        <v>233544.99999999997</v>
      </c>
      <c r="K126" s="14">
        <f t="shared" si="12"/>
        <v>1650492.76</v>
      </c>
      <c r="L126" s="14">
        <f t="shared" si="12"/>
        <v>43921.00000000001</v>
      </c>
      <c r="M126" s="14">
        <f t="shared" si="12"/>
        <v>0</v>
      </c>
      <c r="N126" s="14">
        <f t="shared" si="12"/>
        <v>807225.0000000001</v>
      </c>
      <c r="O126" s="14">
        <f t="shared" si="12"/>
        <v>0</v>
      </c>
      <c r="P126" s="14">
        <f t="shared" si="12"/>
        <v>11123.220000000001</v>
      </c>
      <c r="Q126" s="14">
        <f t="shared" si="12"/>
        <v>1668374</v>
      </c>
      <c r="R126" s="14">
        <f t="shared" si="12"/>
        <v>0</v>
      </c>
      <c r="S126" s="14">
        <f t="shared" si="12"/>
        <v>0</v>
      </c>
      <c r="T126" s="14">
        <f t="shared" si="12"/>
        <v>6961944.0200000005</v>
      </c>
      <c r="U126" s="14">
        <f t="shared" si="12"/>
        <v>0</v>
      </c>
      <c r="V126" s="14">
        <f t="shared" si="12"/>
        <v>694632.9999999999</v>
      </c>
      <c r="W126" s="14">
        <f t="shared" si="12"/>
        <v>0</v>
      </c>
      <c r="X126" s="14">
        <f t="shared" si="12"/>
        <v>3044357.16</v>
      </c>
      <c r="Y126" s="14">
        <f t="shared" si="12"/>
        <v>420205.73000000004</v>
      </c>
      <c r="Z126" s="14">
        <f t="shared" si="12"/>
        <v>0</v>
      </c>
      <c r="AA126" s="14">
        <f t="shared" si="12"/>
        <v>1527242.0000000002</v>
      </c>
      <c r="AB126" s="14">
        <f t="shared" si="12"/>
        <v>0</v>
      </c>
      <c r="AC126" s="14">
        <f t="shared" si="12"/>
        <v>5006.000000000001</v>
      </c>
      <c r="AD126" s="14">
        <f t="shared" si="12"/>
        <v>93472</v>
      </c>
    </row>
    <row r="127" spans="1:30" ht="16.5" customHeight="1" hidden="1" outlineLevel="2">
      <c r="A127" s="1" t="s">
        <v>48</v>
      </c>
      <c r="B127" s="1" t="s">
        <v>94</v>
      </c>
      <c r="C127" s="1" t="s">
        <v>93</v>
      </c>
      <c r="D127" s="15">
        <f aca="true" t="shared" si="13" ref="D127:D150">SUM(E127:AD127)</f>
        <v>162967.07</v>
      </c>
      <c r="E127" s="14">
        <v>162967.07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  <c r="Z127" s="14">
        <v>0</v>
      </c>
      <c r="AA127" s="14">
        <v>0</v>
      </c>
      <c r="AB127" s="14">
        <v>0</v>
      </c>
      <c r="AC127" s="14">
        <v>0</v>
      </c>
      <c r="AD127" s="14">
        <v>0</v>
      </c>
    </row>
    <row r="128" spans="2:30" ht="16.5" customHeight="1" hidden="1" outlineLevel="2">
      <c r="B128" s="1" t="s">
        <v>92</v>
      </c>
      <c r="C128" s="1" t="s">
        <v>91</v>
      </c>
      <c r="D128" s="15">
        <f t="shared" si="13"/>
        <v>105475.25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105475.25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  <c r="Z128" s="14">
        <v>0</v>
      </c>
      <c r="AA128" s="14">
        <v>0</v>
      </c>
      <c r="AB128" s="14">
        <v>0</v>
      </c>
      <c r="AC128" s="14">
        <v>0</v>
      </c>
      <c r="AD128" s="14">
        <v>0</v>
      </c>
    </row>
    <row r="129" spans="2:30" ht="16.5" customHeight="1" hidden="1" outlineLevel="2">
      <c r="B129" s="1" t="s">
        <v>90</v>
      </c>
      <c r="C129" s="1" t="s">
        <v>89</v>
      </c>
      <c r="D129" s="15">
        <f t="shared" si="13"/>
        <v>435320.43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435320.43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  <c r="Z129" s="14">
        <v>0</v>
      </c>
      <c r="AA129" s="14">
        <v>0</v>
      </c>
      <c r="AB129" s="14">
        <v>0</v>
      </c>
      <c r="AC129" s="14">
        <v>0</v>
      </c>
      <c r="AD129" s="14">
        <v>0</v>
      </c>
    </row>
    <row r="130" spans="2:30" ht="16.5" customHeight="1" hidden="1" outlineLevel="2">
      <c r="B130" s="1" t="s">
        <v>88</v>
      </c>
      <c r="C130" s="1" t="s">
        <v>87</v>
      </c>
      <c r="D130" s="15">
        <f t="shared" si="13"/>
        <v>1965693.02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46059.48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1528561.1</v>
      </c>
      <c r="U130" s="14">
        <v>0</v>
      </c>
      <c r="V130" s="14">
        <v>0</v>
      </c>
      <c r="W130" s="14">
        <v>0</v>
      </c>
      <c r="X130" s="14">
        <v>391072.44</v>
      </c>
      <c r="Y130" s="14">
        <v>0</v>
      </c>
      <c r="Z130" s="14">
        <v>0</v>
      </c>
      <c r="AA130" s="14">
        <v>0</v>
      </c>
      <c r="AB130" s="14">
        <v>0</v>
      </c>
      <c r="AC130" s="14">
        <v>0</v>
      </c>
      <c r="AD130" s="14">
        <v>0</v>
      </c>
    </row>
    <row r="131" spans="1:30" ht="16.5" customHeight="1" hidden="1" outlineLevel="2">
      <c r="A131" s="1" t="s">
        <v>48</v>
      </c>
      <c r="B131" s="1" t="s">
        <v>86</v>
      </c>
      <c r="C131" s="1" t="s">
        <v>85</v>
      </c>
      <c r="D131" s="15">
        <f t="shared" si="13"/>
        <v>1499136.14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192366.52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1109009.21</v>
      </c>
      <c r="U131" s="14">
        <v>0</v>
      </c>
      <c r="V131" s="14">
        <v>0</v>
      </c>
      <c r="W131" s="14">
        <v>0</v>
      </c>
      <c r="X131" s="14">
        <v>197760.41</v>
      </c>
      <c r="Y131" s="14">
        <v>0</v>
      </c>
      <c r="Z131" s="14">
        <v>0</v>
      </c>
      <c r="AA131" s="14">
        <v>0</v>
      </c>
      <c r="AB131" s="14">
        <v>0</v>
      </c>
      <c r="AC131" s="14">
        <v>0</v>
      </c>
      <c r="AD131" s="14">
        <v>0</v>
      </c>
    </row>
    <row r="132" spans="2:30" ht="16.5" customHeight="1" hidden="1" outlineLevel="2">
      <c r="B132" s="1" t="s">
        <v>84</v>
      </c>
      <c r="C132" s="1" t="s">
        <v>83</v>
      </c>
      <c r="D132" s="15">
        <f t="shared" si="13"/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  <c r="Z132" s="14">
        <v>0</v>
      </c>
      <c r="AA132" s="14">
        <v>0</v>
      </c>
      <c r="AB132" s="14">
        <v>0</v>
      </c>
      <c r="AC132" s="14">
        <v>0</v>
      </c>
      <c r="AD132" s="14">
        <v>0</v>
      </c>
    </row>
    <row r="133" spans="1:30" ht="16.5" customHeight="1" hidden="1" outlineLevel="2">
      <c r="A133" s="1" t="s">
        <v>48</v>
      </c>
      <c r="B133" s="1" t="s">
        <v>82</v>
      </c>
      <c r="C133" s="1" t="s">
        <v>81</v>
      </c>
      <c r="D133" s="15">
        <f t="shared" si="13"/>
        <v>810485.77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810485.77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  <c r="Z133" s="14">
        <v>0</v>
      </c>
      <c r="AA133" s="14">
        <v>0</v>
      </c>
      <c r="AB133" s="14">
        <v>0</v>
      </c>
      <c r="AC133" s="14">
        <v>0</v>
      </c>
      <c r="AD133" s="14">
        <v>0</v>
      </c>
    </row>
    <row r="134" spans="1:30" ht="16.5" customHeight="1" hidden="1" outlineLevel="2">
      <c r="A134" s="1" t="s">
        <v>48</v>
      </c>
      <c r="B134" s="1" t="s">
        <v>80</v>
      </c>
      <c r="C134" s="1" t="s">
        <v>79</v>
      </c>
      <c r="D134" s="15">
        <f t="shared" si="13"/>
        <v>696033.11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  <c r="Z134" s="14">
        <v>0</v>
      </c>
      <c r="AA134" s="14">
        <v>696033.11</v>
      </c>
      <c r="AB134" s="14">
        <v>0</v>
      </c>
      <c r="AC134" s="14">
        <v>0</v>
      </c>
      <c r="AD134" s="14">
        <v>0</v>
      </c>
    </row>
    <row r="135" spans="2:30" ht="16.5" customHeight="1" hidden="1" outlineLevel="2">
      <c r="B135" s="1" t="s">
        <v>78</v>
      </c>
      <c r="C135" s="1" t="s">
        <v>77</v>
      </c>
      <c r="D135" s="15">
        <f t="shared" si="13"/>
        <v>4214386.46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216148.04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654638.66</v>
      </c>
      <c r="R135" s="14">
        <v>0</v>
      </c>
      <c r="S135" s="14">
        <v>0</v>
      </c>
      <c r="T135" s="14">
        <v>2838264.7</v>
      </c>
      <c r="U135" s="14">
        <v>0</v>
      </c>
      <c r="V135" s="14">
        <v>0</v>
      </c>
      <c r="W135" s="14">
        <v>0</v>
      </c>
      <c r="X135" s="14">
        <v>505335.06</v>
      </c>
      <c r="Y135" s="14">
        <v>0</v>
      </c>
      <c r="Z135" s="14">
        <v>0</v>
      </c>
      <c r="AA135" s="14">
        <v>0</v>
      </c>
      <c r="AB135" s="14">
        <v>0</v>
      </c>
      <c r="AC135" s="14">
        <v>0</v>
      </c>
      <c r="AD135" s="14">
        <v>0</v>
      </c>
    </row>
    <row r="136" spans="2:30" ht="16.5" customHeight="1" hidden="1" outlineLevel="2">
      <c r="B136" s="1" t="s">
        <v>76</v>
      </c>
      <c r="C136" s="1" t="s">
        <v>75</v>
      </c>
      <c r="D136" s="15">
        <f t="shared" si="13"/>
        <v>737684.9</v>
      </c>
      <c r="E136" s="14">
        <v>153373.51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  <c r="Z136" s="14">
        <v>0</v>
      </c>
      <c r="AA136" s="14">
        <v>584311.39</v>
      </c>
      <c r="AB136" s="14">
        <v>0</v>
      </c>
      <c r="AC136" s="14">
        <v>0</v>
      </c>
      <c r="AD136" s="14">
        <v>0</v>
      </c>
    </row>
    <row r="137" spans="2:30" ht="16.5" customHeight="1" hidden="1" outlineLevel="2">
      <c r="B137" s="1" t="s">
        <v>74</v>
      </c>
      <c r="C137" s="1" t="s">
        <v>73</v>
      </c>
      <c r="D137" s="15">
        <f t="shared" si="13"/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  <c r="Z137" s="14">
        <v>0</v>
      </c>
      <c r="AA137" s="14">
        <v>0</v>
      </c>
      <c r="AB137" s="14">
        <v>0</v>
      </c>
      <c r="AC137" s="14">
        <v>0</v>
      </c>
      <c r="AD137" s="14">
        <v>0</v>
      </c>
    </row>
    <row r="138" spans="2:30" ht="16.5" customHeight="1" hidden="1" outlineLevel="2">
      <c r="B138" s="1" t="s">
        <v>72</v>
      </c>
      <c r="C138" s="1" t="s">
        <v>71</v>
      </c>
      <c r="D138" s="15">
        <f t="shared" si="13"/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  <c r="Z138" s="14">
        <v>0</v>
      </c>
      <c r="AA138" s="14">
        <v>0</v>
      </c>
      <c r="AB138" s="14">
        <v>0</v>
      </c>
      <c r="AC138" s="14">
        <v>0</v>
      </c>
      <c r="AD138" s="14">
        <v>0</v>
      </c>
    </row>
    <row r="139" spans="2:30" ht="16.5" customHeight="1" hidden="1" outlineLevel="2">
      <c r="B139" s="1" t="s">
        <v>70</v>
      </c>
      <c r="C139" s="1" t="s">
        <v>69</v>
      </c>
      <c r="D139" s="15">
        <f t="shared" si="13"/>
        <v>903488.28</v>
      </c>
      <c r="E139" s="14">
        <v>0</v>
      </c>
      <c r="F139" s="14">
        <v>0</v>
      </c>
      <c r="G139" s="14">
        <v>0</v>
      </c>
      <c r="H139" s="14">
        <v>0</v>
      </c>
      <c r="I139" s="14">
        <v>903488.28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0</v>
      </c>
      <c r="AA139" s="14">
        <v>0</v>
      </c>
      <c r="AB139" s="14">
        <v>0</v>
      </c>
      <c r="AC139" s="14">
        <v>0</v>
      </c>
      <c r="AD139" s="14">
        <v>0</v>
      </c>
    </row>
    <row r="140" spans="2:30" ht="16.5" customHeight="1" hidden="1" outlineLevel="2">
      <c r="B140" s="1" t="s">
        <v>68</v>
      </c>
      <c r="C140" s="1" t="s">
        <v>67</v>
      </c>
      <c r="D140" s="15">
        <f t="shared" si="13"/>
        <v>587204.47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177323.32</v>
      </c>
      <c r="K140" s="14">
        <v>182427.11</v>
      </c>
      <c r="L140" s="14">
        <v>36813.51</v>
      </c>
      <c r="M140" s="14">
        <v>0</v>
      </c>
      <c r="N140" s="14">
        <v>0</v>
      </c>
      <c r="O140" s="14">
        <v>0</v>
      </c>
      <c r="P140" s="14">
        <v>965.98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189674.55</v>
      </c>
      <c r="W140" s="14">
        <v>0</v>
      </c>
      <c r="X140" s="14">
        <v>0</v>
      </c>
      <c r="Y140" s="14">
        <v>0</v>
      </c>
      <c r="Z140" s="14">
        <v>0</v>
      </c>
      <c r="AA140" s="14">
        <v>0</v>
      </c>
      <c r="AB140" s="14">
        <v>0</v>
      </c>
      <c r="AC140" s="14">
        <v>0</v>
      </c>
      <c r="AD140" s="14">
        <v>0</v>
      </c>
    </row>
    <row r="141" spans="2:30" ht="16.5" customHeight="1" hidden="1" outlineLevel="2">
      <c r="B141" s="1" t="s">
        <v>66</v>
      </c>
      <c r="C141" s="1" t="s">
        <v>65</v>
      </c>
      <c r="D141" s="15">
        <f t="shared" si="13"/>
        <v>2135062.4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725071.27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24860.39</v>
      </c>
      <c r="W141" s="14">
        <v>0</v>
      </c>
      <c r="X141" s="14">
        <v>1385130.74</v>
      </c>
      <c r="Y141" s="14">
        <v>0</v>
      </c>
      <c r="Z141" s="14">
        <v>0</v>
      </c>
      <c r="AA141" s="14">
        <v>0</v>
      </c>
      <c r="AB141" s="14">
        <v>0</v>
      </c>
      <c r="AC141" s="14">
        <v>0</v>
      </c>
      <c r="AD141" s="14">
        <v>0</v>
      </c>
    </row>
    <row r="142" spans="2:30" ht="16.5" customHeight="1" hidden="1" outlineLevel="2">
      <c r="B142" s="1" t="s">
        <v>64</v>
      </c>
      <c r="C142" s="1" t="s">
        <v>63</v>
      </c>
      <c r="D142" s="15">
        <f t="shared" si="13"/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14">
        <v>0</v>
      </c>
      <c r="U142" s="14">
        <v>0</v>
      </c>
      <c r="V142" s="14">
        <v>0</v>
      </c>
      <c r="W142" s="14">
        <v>0</v>
      </c>
      <c r="X142" s="14">
        <v>0</v>
      </c>
      <c r="Y142" s="14">
        <v>0</v>
      </c>
      <c r="Z142" s="14">
        <v>0</v>
      </c>
      <c r="AA142" s="14">
        <v>0</v>
      </c>
      <c r="AB142" s="14">
        <v>0</v>
      </c>
      <c r="AC142" s="14">
        <v>0</v>
      </c>
      <c r="AD142" s="14">
        <v>0</v>
      </c>
    </row>
    <row r="143" spans="2:30" ht="16.5" customHeight="1" hidden="1" outlineLevel="2">
      <c r="B143" s="1" t="s">
        <v>62</v>
      </c>
      <c r="C143" s="1" t="s">
        <v>61</v>
      </c>
      <c r="D143" s="15">
        <f t="shared" si="13"/>
        <v>413146.18000000005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 s="14">
        <v>0</v>
      </c>
      <c r="Y143" s="14">
        <v>337967.53</v>
      </c>
      <c r="Z143" s="14">
        <v>0</v>
      </c>
      <c r="AA143" s="14">
        <v>0</v>
      </c>
      <c r="AB143" s="14">
        <v>0</v>
      </c>
      <c r="AC143" s="14">
        <v>0</v>
      </c>
      <c r="AD143" s="14">
        <v>75178.65</v>
      </c>
    </row>
    <row r="144" spans="2:30" ht="16.5" customHeight="1" hidden="1" outlineLevel="2">
      <c r="B144" s="1" t="s">
        <v>60</v>
      </c>
      <c r="C144" s="1" t="s">
        <v>59</v>
      </c>
      <c r="D144" s="15">
        <f t="shared" si="13"/>
        <v>365957.14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357531.73</v>
      </c>
      <c r="O144" s="14">
        <v>0</v>
      </c>
      <c r="P144" s="14">
        <v>8343.88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14">
        <v>0</v>
      </c>
      <c r="X144" s="14">
        <v>0</v>
      </c>
      <c r="Y144" s="14">
        <v>0</v>
      </c>
      <c r="Z144" s="14">
        <v>0</v>
      </c>
      <c r="AA144" s="14">
        <v>0</v>
      </c>
      <c r="AB144" s="14">
        <v>0</v>
      </c>
      <c r="AC144" s="14">
        <v>81.53</v>
      </c>
      <c r="AD144" s="14">
        <v>0</v>
      </c>
    </row>
    <row r="145" spans="2:30" ht="16.5" customHeight="1" hidden="1" outlineLevel="2">
      <c r="B145" s="1" t="s">
        <v>58</v>
      </c>
      <c r="C145" s="1" t="s">
        <v>57</v>
      </c>
      <c r="D145" s="15">
        <f t="shared" si="13"/>
        <v>423226.8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18445.49</v>
      </c>
      <c r="K145" s="14">
        <v>36275.82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368505.49</v>
      </c>
      <c r="W145" s="14">
        <v>0</v>
      </c>
      <c r="X145" s="14">
        <v>0</v>
      </c>
      <c r="Y145" s="14">
        <v>0</v>
      </c>
      <c r="Z145" s="14">
        <v>0</v>
      </c>
      <c r="AA145" s="14">
        <v>0</v>
      </c>
      <c r="AB145" s="14">
        <v>0</v>
      </c>
      <c r="AC145" s="14">
        <v>0</v>
      </c>
      <c r="AD145" s="14">
        <v>0</v>
      </c>
    </row>
    <row r="146" spans="2:30" ht="16.5" customHeight="1" hidden="1" outlineLevel="2">
      <c r="B146" s="1" t="s">
        <v>56</v>
      </c>
      <c r="C146" s="1" t="s">
        <v>55</v>
      </c>
      <c r="D146" s="15">
        <f t="shared" si="13"/>
        <v>105697.17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105697.17</v>
      </c>
      <c r="Y146" s="14">
        <v>0</v>
      </c>
      <c r="Z146" s="14">
        <v>0</v>
      </c>
      <c r="AA146" s="14">
        <v>0</v>
      </c>
      <c r="AB146" s="14">
        <v>0</v>
      </c>
      <c r="AC146" s="14">
        <v>0</v>
      </c>
      <c r="AD146" s="14">
        <v>0</v>
      </c>
    </row>
    <row r="147" spans="2:30" ht="16.5" customHeight="1" hidden="1" outlineLevel="2">
      <c r="B147" s="1" t="s">
        <v>54</v>
      </c>
      <c r="C147" s="1" t="s">
        <v>53</v>
      </c>
      <c r="D147" s="15">
        <f t="shared" si="13"/>
        <v>327536.86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8.04</v>
      </c>
      <c r="K147" s="14">
        <v>0</v>
      </c>
      <c r="L147" s="14">
        <v>0</v>
      </c>
      <c r="M147" s="14">
        <v>0</v>
      </c>
      <c r="N147" s="14">
        <v>327528.82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  <c r="Z147" s="14">
        <v>0</v>
      </c>
      <c r="AA147" s="14">
        <v>0</v>
      </c>
      <c r="AB147" s="14">
        <v>0</v>
      </c>
      <c r="AC147" s="14">
        <v>0</v>
      </c>
      <c r="AD147" s="14">
        <v>0</v>
      </c>
    </row>
    <row r="148" spans="2:30" ht="16.5" customHeight="1" hidden="1" outlineLevel="2">
      <c r="B148" s="1" t="s">
        <v>52</v>
      </c>
      <c r="C148" s="1" t="s">
        <v>51</v>
      </c>
      <c r="D148" s="15">
        <f t="shared" si="13"/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  <c r="Z148" s="14">
        <v>0</v>
      </c>
      <c r="AA148" s="14">
        <v>0</v>
      </c>
      <c r="AB148" s="14">
        <v>0</v>
      </c>
      <c r="AC148" s="14">
        <v>0</v>
      </c>
      <c r="AD148" s="14">
        <v>0</v>
      </c>
    </row>
    <row r="149" spans="2:30" ht="16.5" customHeight="1" hidden="1" outlineLevel="2">
      <c r="B149" s="1" t="s">
        <v>50</v>
      </c>
      <c r="C149" s="1" t="s">
        <v>49</v>
      </c>
      <c r="D149" s="15">
        <f t="shared" si="13"/>
        <v>2033.63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2033.63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  <c r="Z149" s="14">
        <v>0</v>
      </c>
      <c r="AA149" s="14">
        <v>0</v>
      </c>
      <c r="AB149" s="14">
        <v>0</v>
      </c>
      <c r="AC149" s="14">
        <v>0</v>
      </c>
      <c r="AD149" s="14">
        <v>0</v>
      </c>
    </row>
    <row r="150" spans="1:30" ht="16.5" customHeight="1" hidden="1" outlineLevel="2">
      <c r="A150" s="1" t="s">
        <v>48</v>
      </c>
      <c r="B150" s="1" t="s">
        <v>47</v>
      </c>
      <c r="C150" s="1" t="s">
        <v>46</v>
      </c>
      <c r="D150" s="15">
        <f t="shared" si="13"/>
        <v>4058.76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  <c r="Z150" s="14">
        <v>0</v>
      </c>
      <c r="AA150" s="14">
        <v>0</v>
      </c>
      <c r="AB150" s="14">
        <v>0</v>
      </c>
      <c r="AC150" s="14">
        <v>4058.76</v>
      </c>
      <c r="AD150" s="14">
        <v>0</v>
      </c>
    </row>
    <row r="151" spans="1:30" ht="16.5" customHeight="1" outlineLevel="1" collapsed="1">
      <c r="A151" s="34" t="s">
        <v>45</v>
      </c>
      <c r="C151" s="33" t="s">
        <v>44</v>
      </c>
      <c r="D151" s="15">
        <f aca="true" t="shared" si="14" ref="D151:AD151">SUBTOTAL(9,D127:D150)</f>
        <v>15894593.840000002</v>
      </c>
      <c r="E151" s="14">
        <f t="shared" si="14"/>
        <v>316340.58</v>
      </c>
      <c r="F151" s="14">
        <f t="shared" si="14"/>
        <v>0</v>
      </c>
      <c r="G151" s="14">
        <f t="shared" si="14"/>
        <v>0</v>
      </c>
      <c r="H151" s="14">
        <f t="shared" si="14"/>
        <v>0</v>
      </c>
      <c r="I151" s="14">
        <f t="shared" si="14"/>
        <v>903488.28</v>
      </c>
      <c r="J151" s="14">
        <f t="shared" si="14"/>
        <v>195776.85</v>
      </c>
      <c r="K151" s="14">
        <f t="shared" si="14"/>
        <v>1398348.24</v>
      </c>
      <c r="L151" s="14">
        <f t="shared" si="14"/>
        <v>36813.51</v>
      </c>
      <c r="M151" s="14">
        <f t="shared" si="14"/>
        <v>0</v>
      </c>
      <c r="N151" s="14">
        <f t="shared" si="14"/>
        <v>685060.55</v>
      </c>
      <c r="O151" s="14">
        <f t="shared" si="14"/>
        <v>0</v>
      </c>
      <c r="P151" s="14">
        <f t="shared" si="14"/>
        <v>9309.859999999999</v>
      </c>
      <c r="Q151" s="14">
        <f t="shared" si="14"/>
        <v>1467158.06</v>
      </c>
      <c r="R151" s="14">
        <f t="shared" si="14"/>
        <v>0</v>
      </c>
      <c r="S151" s="14">
        <f t="shared" si="14"/>
        <v>0</v>
      </c>
      <c r="T151" s="14">
        <f t="shared" si="14"/>
        <v>6016630.69</v>
      </c>
      <c r="U151" s="14">
        <f t="shared" si="14"/>
        <v>0</v>
      </c>
      <c r="V151" s="14">
        <f t="shared" si="14"/>
        <v>583040.4299999999</v>
      </c>
      <c r="W151" s="14">
        <f t="shared" si="14"/>
        <v>0</v>
      </c>
      <c r="X151" s="14">
        <f t="shared" si="14"/>
        <v>2584995.82</v>
      </c>
      <c r="Y151" s="14">
        <f t="shared" si="14"/>
        <v>337967.53</v>
      </c>
      <c r="Z151" s="14">
        <f t="shared" si="14"/>
        <v>0</v>
      </c>
      <c r="AA151" s="14">
        <f t="shared" si="14"/>
        <v>1280344.5</v>
      </c>
      <c r="AB151" s="14">
        <f t="shared" si="14"/>
        <v>0</v>
      </c>
      <c r="AC151" s="14">
        <f t="shared" si="14"/>
        <v>4140.29</v>
      </c>
      <c r="AD151" s="14">
        <f t="shared" si="14"/>
        <v>75178.65</v>
      </c>
    </row>
    <row r="152" spans="1:30" ht="16.5" customHeight="1" hidden="1" outlineLevel="2">
      <c r="A152" s="1" t="s">
        <v>35</v>
      </c>
      <c r="B152" s="1" t="s">
        <v>43</v>
      </c>
      <c r="C152" s="1" t="s">
        <v>42</v>
      </c>
      <c r="D152" s="15">
        <f>SUM(E152:AD152)</f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  <c r="Z152" s="14">
        <v>0</v>
      </c>
      <c r="AA152" s="14">
        <v>0</v>
      </c>
      <c r="AB152" s="14">
        <v>0</v>
      </c>
      <c r="AC152" s="14">
        <v>0</v>
      </c>
      <c r="AD152" s="14">
        <v>0</v>
      </c>
    </row>
    <row r="153" spans="2:30" ht="16.5" customHeight="1" hidden="1" outlineLevel="2">
      <c r="B153" s="1" t="s">
        <v>41</v>
      </c>
      <c r="C153" s="1" t="s">
        <v>40</v>
      </c>
      <c r="D153" s="15">
        <f>SUM(E153:AD153)</f>
        <v>1612893.1400000001</v>
      </c>
      <c r="E153" s="14">
        <v>0</v>
      </c>
      <c r="F153" s="14">
        <v>0</v>
      </c>
      <c r="G153" s="14">
        <v>0</v>
      </c>
      <c r="H153" s="14">
        <v>0</v>
      </c>
      <c r="I153" s="14">
        <v>124780.32</v>
      </c>
      <c r="J153" s="14">
        <v>0</v>
      </c>
      <c r="K153" s="14">
        <v>172158.54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179846.01</v>
      </c>
      <c r="R153" s="14">
        <v>0</v>
      </c>
      <c r="S153" s="14">
        <v>0</v>
      </c>
      <c r="T153" s="14">
        <v>778019.27</v>
      </c>
      <c r="U153" s="14">
        <v>0</v>
      </c>
      <c r="V153" s="14">
        <v>3870.98</v>
      </c>
      <c r="W153" s="14">
        <v>0</v>
      </c>
      <c r="X153" s="14">
        <v>354218.02</v>
      </c>
      <c r="Y153" s="14">
        <v>0</v>
      </c>
      <c r="Z153" s="14">
        <v>0</v>
      </c>
      <c r="AA153" s="14">
        <v>0</v>
      </c>
      <c r="AB153" s="14">
        <v>0</v>
      </c>
      <c r="AC153" s="14">
        <v>0</v>
      </c>
      <c r="AD153" s="14">
        <v>0</v>
      </c>
    </row>
    <row r="154" spans="2:30" ht="16.5" customHeight="1" hidden="1" outlineLevel="2">
      <c r="B154" s="1" t="s">
        <v>39</v>
      </c>
      <c r="C154" s="1" t="s">
        <v>38</v>
      </c>
      <c r="D154" s="15">
        <f>SUM(E154:AD154)</f>
        <v>85012.85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69543.38</v>
      </c>
      <c r="Z154" s="14">
        <v>0</v>
      </c>
      <c r="AA154" s="14">
        <v>0</v>
      </c>
      <c r="AB154" s="14">
        <v>0</v>
      </c>
      <c r="AC154" s="14">
        <v>0</v>
      </c>
      <c r="AD154" s="14">
        <v>15469.47</v>
      </c>
    </row>
    <row r="155" spans="2:30" ht="16.5" customHeight="1" hidden="1" outlineLevel="2">
      <c r="B155" s="1" t="s">
        <v>37</v>
      </c>
      <c r="C155" s="1" t="s">
        <v>36</v>
      </c>
      <c r="D155" s="15">
        <f>SUM(E155:AD155)</f>
        <v>299381.49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32832.34</v>
      </c>
      <c r="K155" s="14">
        <v>36524.23</v>
      </c>
      <c r="L155" s="14">
        <v>6201.44</v>
      </c>
      <c r="M155" s="14">
        <v>0</v>
      </c>
      <c r="N155" s="14">
        <v>107894.35</v>
      </c>
      <c r="O155" s="14">
        <v>0</v>
      </c>
      <c r="P155" s="14">
        <v>1582.21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90793.46</v>
      </c>
      <c r="W155" s="14">
        <v>0</v>
      </c>
      <c r="X155" s="14">
        <v>22817.54</v>
      </c>
      <c r="Y155" s="14">
        <v>0</v>
      </c>
      <c r="Z155" s="14">
        <v>0</v>
      </c>
      <c r="AA155" s="14">
        <v>0</v>
      </c>
      <c r="AB155" s="14">
        <v>0</v>
      </c>
      <c r="AC155" s="14">
        <v>735.92</v>
      </c>
      <c r="AD155" s="14">
        <v>0</v>
      </c>
    </row>
    <row r="156" spans="1:30" ht="17.25" customHeight="1" hidden="1" outlineLevel="2">
      <c r="A156" s="1" t="s">
        <v>35</v>
      </c>
      <c r="B156" s="1" t="s">
        <v>34</v>
      </c>
      <c r="C156" s="1" t="s">
        <v>33</v>
      </c>
      <c r="D156" s="15">
        <f>SUM(E156:AD156)</f>
        <v>270694.61</v>
      </c>
      <c r="E156" s="14">
        <v>56281.97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  <c r="Z156" s="14">
        <v>0</v>
      </c>
      <c r="AA156" s="14">
        <v>214412.64</v>
      </c>
      <c r="AB156" s="14">
        <v>0</v>
      </c>
      <c r="AC156" s="14">
        <v>0</v>
      </c>
      <c r="AD156" s="14">
        <v>0</v>
      </c>
    </row>
    <row r="157" spans="1:30" ht="17.25" customHeight="1" outlineLevel="1" collapsed="1">
      <c r="A157" s="34" t="s">
        <v>32</v>
      </c>
      <c r="C157" s="33" t="s">
        <v>31</v>
      </c>
      <c r="D157" s="15">
        <f aca="true" t="shared" si="15" ref="D157:AD157">SUBTOTAL(9,D152:D156)</f>
        <v>2267982.0900000003</v>
      </c>
      <c r="E157" s="14">
        <f t="shared" si="15"/>
        <v>56281.97</v>
      </c>
      <c r="F157" s="14">
        <f t="shared" si="15"/>
        <v>0</v>
      </c>
      <c r="G157" s="14">
        <f t="shared" si="15"/>
        <v>0</v>
      </c>
      <c r="H157" s="14">
        <f t="shared" si="15"/>
        <v>0</v>
      </c>
      <c r="I157" s="14">
        <f t="shared" si="15"/>
        <v>124780.32</v>
      </c>
      <c r="J157" s="14">
        <f t="shared" si="15"/>
        <v>32832.34</v>
      </c>
      <c r="K157" s="14">
        <f t="shared" si="15"/>
        <v>208682.77000000002</v>
      </c>
      <c r="L157" s="14">
        <f t="shared" si="15"/>
        <v>6201.44</v>
      </c>
      <c r="M157" s="14">
        <f t="shared" si="15"/>
        <v>0</v>
      </c>
      <c r="N157" s="14">
        <f t="shared" si="15"/>
        <v>107894.35</v>
      </c>
      <c r="O157" s="14">
        <f t="shared" si="15"/>
        <v>0</v>
      </c>
      <c r="P157" s="14">
        <f t="shared" si="15"/>
        <v>1582.21</v>
      </c>
      <c r="Q157" s="14">
        <f t="shared" si="15"/>
        <v>179846.01</v>
      </c>
      <c r="R157" s="14">
        <f t="shared" si="15"/>
        <v>0</v>
      </c>
      <c r="S157" s="14">
        <f t="shared" si="15"/>
        <v>0</v>
      </c>
      <c r="T157" s="14">
        <f t="shared" si="15"/>
        <v>778019.27</v>
      </c>
      <c r="U157" s="14">
        <f t="shared" si="15"/>
        <v>0</v>
      </c>
      <c r="V157" s="14">
        <f t="shared" si="15"/>
        <v>94664.44</v>
      </c>
      <c r="W157" s="14">
        <f t="shared" si="15"/>
        <v>0</v>
      </c>
      <c r="X157" s="14">
        <f t="shared" si="15"/>
        <v>377035.56</v>
      </c>
      <c r="Y157" s="14">
        <f t="shared" si="15"/>
        <v>69543.38</v>
      </c>
      <c r="Z157" s="14">
        <f t="shared" si="15"/>
        <v>0</v>
      </c>
      <c r="AA157" s="14">
        <f t="shared" si="15"/>
        <v>214412.64</v>
      </c>
      <c r="AB157" s="14">
        <f t="shared" si="15"/>
        <v>0</v>
      </c>
      <c r="AC157" s="14">
        <f t="shared" si="15"/>
        <v>735.92</v>
      </c>
      <c r="AD157" s="14">
        <f t="shared" si="15"/>
        <v>15469.47</v>
      </c>
    </row>
    <row r="158" spans="1:30" ht="16.5" customHeight="1" hidden="1" outlineLevel="2">
      <c r="A158" s="1" t="s">
        <v>22</v>
      </c>
      <c r="B158" s="1" t="s">
        <v>30</v>
      </c>
      <c r="C158" s="1" t="s">
        <v>29</v>
      </c>
      <c r="D158" s="15">
        <f>SUM(E158:AD158)</f>
        <v>249091.11000000002</v>
      </c>
      <c r="E158" s="14">
        <v>4297.53</v>
      </c>
      <c r="F158" s="14">
        <v>0</v>
      </c>
      <c r="G158" s="14">
        <v>0</v>
      </c>
      <c r="H158" s="14">
        <v>0</v>
      </c>
      <c r="I158" s="14">
        <v>14806.85</v>
      </c>
      <c r="J158" s="14">
        <v>3203.33</v>
      </c>
      <c r="K158" s="14">
        <v>23989.39</v>
      </c>
      <c r="L158" s="14">
        <v>605.46</v>
      </c>
      <c r="M158" s="14">
        <v>0</v>
      </c>
      <c r="N158" s="14">
        <v>10533.91</v>
      </c>
      <c r="O158" s="14">
        <v>0</v>
      </c>
      <c r="P158" s="14">
        <v>154.45000000000002</v>
      </c>
      <c r="Q158" s="14">
        <v>21342.079999999998</v>
      </c>
      <c r="R158" s="14">
        <v>0</v>
      </c>
      <c r="S158" s="14">
        <v>0</v>
      </c>
      <c r="T158" s="14">
        <v>92316.58</v>
      </c>
      <c r="U158" s="14">
        <v>0</v>
      </c>
      <c r="V158" s="14">
        <v>9323.46</v>
      </c>
      <c r="W158" s="14">
        <v>0</v>
      </c>
      <c r="X158" s="14">
        <v>44248.61</v>
      </c>
      <c r="Y158" s="14">
        <v>6399.4</v>
      </c>
      <c r="Z158" s="14">
        <v>0</v>
      </c>
      <c r="AA158" s="14">
        <v>16374.71</v>
      </c>
      <c r="AB158" s="14">
        <v>0</v>
      </c>
      <c r="AC158" s="14">
        <v>71.85</v>
      </c>
      <c r="AD158" s="14">
        <v>1423.5</v>
      </c>
    </row>
    <row r="159" spans="1:30" ht="16.5" customHeight="1" hidden="1" outlineLevel="2">
      <c r="A159" s="1" t="s">
        <v>22</v>
      </c>
      <c r="B159" s="1" t="s">
        <v>28</v>
      </c>
      <c r="C159" s="1" t="s">
        <v>27</v>
      </c>
      <c r="D159" s="15">
        <f>SUM(E159:AD159)</f>
        <v>13947.83</v>
      </c>
      <c r="E159" s="14">
        <v>736.91</v>
      </c>
      <c r="F159" s="14">
        <v>0</v>
      </c>
      <c r="G159" s="14">
        <v>0</v>
      </c>
      <c r="H159" s="14">
        <v>0</v>
      </c>
      <c r="I159" s="14">
        <v>0</v>
      </c>
      <c r="J159" s="14">
        <v>49.11</v>
      </c>
      <c r="K159" s="14">
        <v>2393.56</v>
      </c>
      <c r="L159" s="14">
        <v>0</v>
      </c>
      <c r="M159" s="14">
        <v>0</v>
      </c>
      <c r="N159" s="14">
        <v>787.97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1063.64</v>
      </c>
      <c r="W159" s="14">
        <v>0</v>
      </c>
      <c r="X159" s="14">
        <v>4768.87</v>
      </c>
      <c r="Y159" s="14">
        <v>1097.16</v>
      </c>
      <c r="Z159" s="14">
        <v>0</v>
      </c>
      <c r="AA159" s="14">
        <v>2806.56</v>
      </c>
      <c r="AB159" s="14">
        <v>0</v>
      </c>
      <c r="AC159" s="14">
        <v>0</v>
      </c>
      <c r="AD159" s="14">
        <v>244.05</v>
      </c>
    </row>
    <row r="160" spans="1:30" ht="16.5" customHeight="1" hidden="1" outlineLevel="2">
      <c r="A160" s="1" t="s">
        <v>22</v>
      </c>
      <c r="B160" s="1" t="s">
        <v>26</v>
      </c>
      <c r="C160" s="1" t="s">
        <v>25</v>
      </c>
      <c r="D160" s="15">
        <f>SUM(E160:AD160)</f>
        <v>87784.48</v>
      </c>
      <c r="E160" s="14">
        <v>1690.47</v>
      </c>
      <c r="F160" s="14">
        <v>0</v>
      </c>
      <c r="G160" s="14">
        <v>0</v>
      </c>
      <c r="H160" s="14">
        <v>0</v>
      </c>
      <c r="I160" s="14">
        <v>5822.55</v>
      </c>
      <c r="J160" s="14">
        <v>1262.03</v>
      </c>
      <c r="K160" s="14">
        <v>9436.85</v>
      </c>
      <c r="L160" s="14">
        <v>238.16</v>
      </c>
      <c r="M160" s="14">
        <v>0</v>
      </c>
      <c r="N160" s="14">
        <v>2335.93</v>
      </c>
      <c r="O160" s="14">
        <v>0</v>
      </c>
      <c r="P160" s="14">
        <v>60.77</v>
      </c>
      <c r="Q160" s="14">
        <v>11.14</v>
      </c>
      <c r="R160" s="14">
        <v>0</v>
      </c>
      <c r="S160" s="14">
        <v>0</v>
      </c>
      <c r="T160" s="14">
        <v>36304.47</v>
      </c>
      <c r="U160" s="14">
        <v>0</v>
      </c>
      <c r="V160" s="14">
        <v>3667.51</v>
      </c>
      <c r="W160" s="14">
        <v>0</v>
      </c>
      <c r="X160" s="14">
        <v>17407.16</v>
      </c>
      <c r="Y160" s="14">
        <v>2517.23</v>
      </c>
      <c r="Z160" s="14">
        <v>0</v>
      </c>
      <c r="AA160" s="14">
        <v>6442.01</v>
      </c>
      <c r="AB160" s="14">
        <v>0</v>
      </c>
      <c r="AC160" s="14">
        <v>28.26</v>
      </c>
      <c r="AD160" s="14">
        <v>559.94</v>
      </c>
    </row>
    <row r="161" spans="1:30" ht="16.5" customHeight="1" hidden="1" outlineLevel="2">
      <c r="A161" s="1" t="s">
        <v>22</v>
      </c>
      <c r="B161" s="1" t="s">
        <v>24</v>
      </c>
      <c r="C161" s="1" t="s">
        <v>23</v>
      </c>
      <c r="D161" s="15">
        <f>SUM(E161:AD161)</f>
        <v>65463.27</v>
      </c>
      <c r="E161" s="14">
        <v>1357.52</v>
      </c>
      <c r="F161" s="14">
        <v>0</v>
      </c>
      <c r="G161" s="14">
        <v>0</v>
      </c>
      <c r="H161" s="14">
        <v>0</v>
      </c>
      <c r="I161" s="14">
        <v>4674.86</v>
      </c>
      <c r="J161" s="14">
        <v>90.51</v>
      </c>
      <c r="K161" s="14">
        <v>6569.17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11.14</v>
      </c>
      <c r="R161" s="14">
        <v>0</v>
      </c>
      <c r="S161" s="14">
        <v>0</v>
      </c>
      <c r="T161" s="14">
        <v>29158.13</v>
      </c>
      <c r="U161" s="14">
        <v>0</v>
      </c>
      <c r="V161" s="14">
        <v>1959.5</v>
      </c>
      <c r="W161" s="14">
        <v>0</v>
      </c>
      <c r="X161" s="14">
        <v>13976.62</v>
      </c>
      <c r="Y161" s="14">
        <v>2021.2</v>
      </c>
      <c r="Z161" s="14">
        <v>0</v>
      </c>
      <c r="AA161" s="14">
        <v>5172.74</v>
      </c>
      <c r="AB161" s="14">
        <v>0</v>
      </c>
      <c r="AC161" s="14">
        <v>22.27</v>
      </c>
      <c r="AD161" s="14">
        <v>449.61</v>
      </c>
    </row>
    <row r="162" spans="1:30" ht="16.5" customHeight="1" hidden="1" outlineLevel="2">
      <c r="A162" s="1" t="s">
        <v>22</v>
      </c>
      <c r="B162" s="1" t="s">
        <v>21</v>
      </c>
      <c r="C162" s="1" t="s">
        <v>20</v>
      </c>
      <c r="D162" s="15">
        <f>SUM(E162:AD162)</f>
        <v>18925</v>
      </c>
      <c r="E162" s="14">
        <v>443.02</v>
      </c>
      <c r="F162" s="14">
        <v>0</v>
      </c>
      <c r="G162" s="14">
        <v>0</v>
      </c>
      <c r="H162" s="14">
        <v>0</v>
      </c>
      <c r="I162" s="14">
        <v>1525.87</v>
      </c>
      <c r="J162" s="14">
        <v>330.83</v>
      </c>
      <c r="K162" s="14">
        <v>1072.78</v>
      </c>
      <c r="L162" s="14">
        <v>62.43</v>
      </c>
      <c r="M162" s="14">
        <v>0</v>
      </c>
      <c r="N162" s="14">
        <v>612.29</v>
      </c>
      <c r="O162" s="14">
        <v>0</v>
      </c>
      <c r="P162" s="14">
        <v>15.93</v>
      </c>
      <c r="Q162" s="14">
        <v>5.57</v>
      </c>
      <c r="R162" s="14">
        <v>0</v>
      </c>
      <c r="S162" s="14">
        <v>0</v>
      </c>
      <c r="T162" s="14">
        <v>9514.88</v>
      </c>
      <c r="U162" s="14">
        <v>0</v>
      </c>
      <c r="V162" s="14">
        <v>914.02</v>
      </c>
      <c r="W162" s="14">
        <v>0</v>
      </c>
      <c r="X162" s="14">
        <v>1924.52</v>
      </c>
      <c r="Y162" s="14">
        <v>659.83</v>
      </c>
      <c r="Z162" s="14">
        <v>0</v>
      </c>
      <c r="AA162" s="14">
        <v>1688.84</v>
      </c>
      <c r="AB162" s="14">
        <v>0</v>
      </c>
      <c r="AC162" s="14">
        <v>7.41</v>
      </c>
      <c r="AD162" s="14">
        <v>146.78</v>
      </c>
    </row>
    <row r="163" spans="1:30" ht="16.5" customHeight="1" outlineLevel="1" collapsed="1">
      <c r="A163" s="34" t="s">
        <v>19</v>
      </c>
      <c r="C163" s="33" t="s">
        <v>18</v>
      </c>
      <c r="D163" s="15">
        <f aca="true" t="shared" si="16" ref="D163:AD163">SUBTOTAL(9,D158:D162)</f>
        <v>435211.69</v>
      </c>
      <c r="E163" s="14">
        <f t="shared" si="16"/>
        <v>8525.45</v>
      </c>
      <c r="F163" s="14">
        <f t="shared" si="16"/>
        <v>0</v>
      </c>
      <c r="G163" s="14">
        <f t="shared" si="16"/>
        <v>0</v>
      </c>
      <c r="H163" s="14">
        <f t="shared" si="16"/>
        <v>0</v>
      </c>
      <c r="I163" s="14">
        <f t="shared" si="16"/>
        <v>26830.13</v>
      </c>
      <c r="J163" s="14">
        <f t="shared" si="16"/>
        <v>4935.81</v>
      </c>
      <c r="K163" s="14">
        <f t="shared" si="16"/>
        <v>43461.75</v>
      </c>
      <c r="L163" s="14">
        <f t="shared" si="16"/>
        <v>906.05</v>
      </c>
      <c r="M163" s="14">
        <f t="shared" si="16"/>
        <v>0</v>
      </c>
      <c r="N163" s="14">
        <f t="shared" si="16"/>
        <v>14270.099999999999</v>
      </c>
      <c r="O163" s="14">
        <f t="shared" si="16"/>
        <v>0</v>
      </c>
      <c r="P163" s="14">
        <f t="shared" si="16"/>
        <v>231.15000000000003</v>
      </c>
      <c r="Q163" s="14">
        <f t="shared" si="16"/>
        <v>21369.929999999997</v>
      </c>
      <c r="R163" s="14">
        <f t="shared" si="16"/>
        <v>0</v>
      </c>
      <c r="S163" s="14">
        <f t="shared" si="16"/>
        <v>0</v>
      </c>
      <c r="T163" s="14">
        <f t="shared" si="16"/>
        <v>167294.06</v>
      </c>
      <c r="U163" s="14">
        <f t="shared" si="16"/>
        <v>0</v>
      </c>
      <c r="V163" s="14">
        <f t="shared" si="16"/>
        <v>16928.129999999997</v>
      </c>
      <c r="W163" s="14">
        <f t="shared" si="16"/>
        <v>0</v>
      </c>
      <c r="X163" s="14">
        <f t="shared" si="16"/>
        <v>82325.78</v>
      </c>
      <c r="Y163" s="14">
        <f t="shared" si="16"/>
        <v>12694.82</v>
      </c>
      <c r="Z163" s="14">
        <f t="shared" si="16"/>
        <v>0</v>
      </c>
      <c r="AA163" s="14">
        <f t="shared" si="16"/>
        <v>32484.859999999997</v>
      </c>
      <c r="AB163" s="14">
        <f t="shared" si="16"/>
        <v>0</v>
      </c>
      <c r="AC163" s="14">
        <f t="shared" si="16"/>
        <v>129.79</v>
      </c>
      <c r="AD163" s="14">
        <f t="shared" si="16"/>
        <v>2823.88</v>
      </c>
    </row>
    <row r="164" spans="3:30" ht="33" customHeight="1" thickBot="1">
      <c r="C164" s="32" t="s">
        <v>17</v>
      </c>
      <c r="D164" s="31">
        <f aca="true" t="shared" si="17" ref="D164:AD164">SUBTOTAL(9,D12:D162)</f>
        <v>85143763.38</v>
      </c>
      <c r="E164" s="31">
        <f t="shared" si="17"/>
        <v>1518522</v>
      </c>
      <c r="F164" s="31">
        <f t="shared" si="17"/>
        <v>0</v>
      </c>
      <c r="G164" s="31">
        <f t="shared" si="17"/>
        <v>0</v>
      </c>
      <c r="H164" s="31">
        <f t="shared" si="17"/>
        <v>0</v>
      </c>
      <c r="I164" s="31">
        <f t="shared" si="17"/>
        <v>4747187.5</v>
      </c>
      <c r="J164" s="31">
        <f t="shared" si="17"/>
        <v>1002034</v>
      </c>
      <c r="K164" s="31">
        <f t="shared" si="17"/>
        <v>7578345</v>
      </c>
      <c r="L164" s="31">
        <f t="shared" si="17"/>
        <v>228092</v>
      </c>
      <c r="M164" s="31">
        <f t="shared" si="17"/>
        <v>0</v>
      </c>
      <c r="N164" s="31">
        <f t="shared" si="17"/>
        <v>3937969.0000000005</v>
      </c>
      <c r="O164" s="31">
        <f t="shared" si="17"/>
        <v>0</v>
      </c>
      <c r="P164" s="31">
        <f t="shared" si="17"/>
        <v>45584.86</v>
      </c>
      <c r="Q164" s="31">
        <f t="shared" si="17"/>
        <v>7884597.999999999</v>
      </c>
      <c r="R164" s="31">
        <f t="shared" si="17"/>
        <v>0</v>
      </c>
      <c r="S164" s="31">
        <f t="shared" si="17"/>
        <v>0</v>
      </c>
      <c r="T164" s="31">
        <f t="shared" si="17"/>
        <v>31372921.149999995</v>
      </c>
      <c r="U164" s="31">
        <f t="shared" si="17"/>
        <v>0</v>
      </c>
      <c r="V164" s="31">
        <f t="shared" si="17"/>
        <v>3016855.9999999995</v>
      </c>
      <c r="W164" s="31">
        <f t="shared" si="17"/>
        <v>0</v>
      </c>
      <c r="X164" s="31">
        <f t="shared" si="17"/>
        <v>14034439.87</v>
      </c>
      <c r="Y164" s="31">
        <f t="shared" si="17"/>
        <v>1959063</v>
      </c>
      <c r="Z164" s="31">
        <f t="shared" si="17"/>
        <v>0</v>
      </c>
      <c r="AA164" s="31">
        <f t="shared" si="17"/>
        <v>7216797.999999999</v>
      </c>
      <c r="AB164" s="31">
        <f t="shared" si="17"/>
        <v>0</v>
      </c>
      <c r="AC164" s="31">
        <f t="shared" si="17"/>
        <v>24999.999999999996</v>
      </c>
      <c r="AD164" s="31">
        <f t="shared" si="17"/>
        <v>576353</v>
      </c>
    </row>
    <row r="165" spans="3:30" ht="18.75" customHeight="1" thickTop="1">
      <c r="C165" s="30" t="s">
        <v>16</v>
      </c>
      <c r="D165" s="29">
        <f aca="true" t="shared" si="18" ref="D165:AD165">SUM(D112,D118,D124,D126)</f>
        <v>50291518.59725868</v>
      </c>
      <c r="E165" s="29">
        <f t="shared" si="18"/>
        <v>1147148</v>
      </c>
      <c r="F165" s="29">
        <f t="shared" si="18"/>
        <v>0</v>
      </c>
      <c r="G165" s="29">
        <f t="shared" si="18"/>
        <v>0</v>
      </c>
      <c r="H165" s="29">
        <f t="shared" si="18"/>
        <v>0</v>
      </c>
      <c r="I165" s="29">
        <f t="shared" si="18"/>
        <v>2758832.5772586786</v>
      </c>
      <c r="J165" s="29">
        <f t="shared" si="18"/>
        <v>619391</v>
      </c>
      <c r="K165" s="29">
        <f t="shared" si="18"/>
        <v>4223715.93</v>
      </c>
      <c r="L165" s="29">
        <f t="shared" si="18"/>
        <v>116119</v>
      </c>
      <c r="M165" s="29">
        <f t="shared" si="18"/>
        <v>0</v>
      </c>
      <c r="N165" s="29">
        <f t="shared" si="18"/>
        <v>2208953</v>
      </c>
      <c r="O165" s="29">
        <f t="shared" si="18"/>
        <v>0</v>
      </c>
      <c r="P165" s="29">
        <f t="shared" si="18"/>
        <v>29274.170000000002</v>
      </c>
      <c r="Q165" s="29">
        <f t="shared" si="18"/>
        <v>4624049</v>
      </c>
      <c r="R165" s="29">
        <f t="shared" si="18"/>
        <v>0</v>
      </c>
      <c r="S165" s="29">
        <f t="shared" si="18"/>
        <v>0</v>
      </c>
      <c r="T165" s="29">
        <f t="shared" si="18"/>
        <v>18859789.26</v>
      </c>
      <c r="U165" s="29">
        <f t="shared" si="18"/>
        <v>0</v>
      </c>
      <c r="V165" s="29">
        <f t="shared" si="18"/>
        <v>1867377</v>
      </c>
      <c r="W165" s="29">
        <f t="shared" si="18"/>
        <v>0</v>
      </c>
      <c r="X165" s="29">
        <f t="shared" si="18"/>
        <v>7790698.59</v>
      </c>
      <c r="Y165" s="29">
        <f t="shared" si="18"/>
        <v>1045454.0700000001</v>
      </c>
      <c r="Z165" s="29">
        <f t="shared" si="18"/>
        <v>0</v>
      </c>
      <c r="AA165" s="29">
        <f t="shared" si="18"/>
        <v>4755253</v>
      </c>
      <c r="AB165" s="29">
        <f t="shared" si="18"/>
        <v>0</v>
      </c>
      <c r="AC165" s="29">
        <f t="shared" si="18"/>
        <v>12910</v>
      </c>
      <c r="AD165" s="29">
        <f t="shared" si="18"/>
        <v>232554</v>
      </c>
    </row>
    <row r="166" spans="3:30" ht="20.25" customHeight="1">
      <c r="C166" s="28" t="s">
        <v>15</v>
      </c>
      <c r="D166" s="27">
        <f aca="true" t="shared" si="19" ref="D166:AD166">D165/D164</f>
        <v>0.5906659114045222</v>
      </c>
      <c r="E166" s="27">
        <f t="shared" si="19"/>
        <v>0.7554371948513093</v>
      </c>
      <c r="F166" s="27">
        <f>_xlfn.IFERROR(F165/F164,0)</f>
        <v>0</v>
      </c>
      <c r="G166" s="27">
        <f>_xlfn.IFERROR(G165/G164,0)</f>
        <v>0</v>
      </c>
      <c r="H166" s="27">
        <f>_xlfn.IFERROR(H165/H164,0)</f>
        <v>0</v>
      </c>
      <c r="I166" s="27">
        <f t="shared" si="19"/>
        <v>0.581150960912894</v>
      </c>
      <c r="J166" s="27">
        <f t="shared" si="19"/>
        <v>0.618133716021612</v>
      </c>
      <c r="K166" s="27">
        <f t="shared" si="19"/>
        <v>0.5573401488055769</v>
      </c>
      <c r="L166" s="27">
        <f t="shared" si="19"/>
        <v>0.5090884379987023</v>
      </c>
      <c r="M166" s="27">
        <f>_xlfn.IFERROR(M165/M164,0)</f>
        <v>0</v>
      </c>
      <c r="N166" s="27">
        <f t="shared" si="19"/>
        <v>0.5609371226639924</v>
      </c>
      <c r="O166" s="27">
        <f>_xlfn.IFERROR(O165/O164,0)</f>
        <v>0</v>
      </c>
      <c r="P166" s="27">
        <f t="shared" si="19"/>
        <v>0.6421906308366419</v>
      </c>
      <c r="Q166" s="27">
        <f t="shared" si="19"/>
        <v>0.5864660443056197</v>
      </c>
      <c r="R166" s="27">
        <f>_xlfn.IFERROR(R165/R164,0)</f>
        <v>0</v>
      </c>
      <c r="S166" s="27">
        <f>_xlfn.IFERROR(S165/S164,0)</f>
        <v>0</v>
      </c>
      <c r="T166" s="27">
        <f t="shared" si="19"/>
        <v>0.6011486520438345</v>
      </c>
      <c r="U166" s="27">
        <f>_xlfn.IFERROR(U165/U164,0)</f>
        <v>0</v>
      </c>
      <c r="V166" s="27">
        <f t="shared" si="19"/>
        <v>0.6189811512382428</v>
      </c>
      <c r="W166" s="27">
        <f>_xlfn.IFERROR(W165/W164,0)</f>
        <v>0</v>
      </c>
      <c r="X166" s="27">
        <f t="shared" si="19"/>
        <v>0.5551128981394824</v>
      </c>
      <c r="Y166" s="27">
        <f t="shared" si="19"/>
        <v>0.5336500510703331</v>
      </c>
      <c r="Z166" s="27">
        <f>_xlfn.IFERROR(Z165/Z164,0)</f>
        <v>0</v>
      </c>
      <c r="AA166" s="27">
        <f t="shared" si="19"/>
        <v>0.6589145213708352</v>
      </c>
      <c r="AB166" s="27">
        <f>_xlfn.IFERROR(AB165/AB164,0)</f>
        <v>0</v>
      </c>
      <c r="AC166" s="27">
        <f t="shared" si="19"/>
        <v>0.5164000000000001</v>
      </c>
      <c r="AD166" s="27">
        <f t="shared" si="19"/>
        <v>0.40349230419551907</v>
      </c>
    </row>
    <row r="167" spans="3:9" ht="14.25">
      <c r="C167" s="8"/>
      <c r="D167" s="15"/>
      <c r="E167" s="14"/>
      <c r="F167" s="14"/>
      <c r="G167" s="14"/>
      <c r="H167" s="14"/>
      <c r="I167" s="5"/>
    </row>
    <row r="168" spans="3:19" ht="66.75" customHeight="1">
      <c r="C168" s="26" t="s">
        <v>14</v>
      </c>
      <c r="D168" s="25"/>
      <c r="E168" s="24"/>
      <c r="F168" s="24"/>
      <c r="G168" s="24"/>
      <c r="H168" s="24"/>
      <c r="I168" s="5"/>
      <c r="S168" s="23"/>
    </row>
    <row r="169" spans="3:30" ht="15" hidden="1">
      <c r="C169" s="12" t="s">
        <v>13</v>
      </c>
      <c r="D169" s="15"/>
      <c r="E169" s="21">
        <v>41376</v>
      </c>
      <c r="F169" s="22"/>
      <c r="G169" s="21"/>
      <c r="H169" s="18"/>
      <c r="I169" s="20">
        <v>41262</v>
      </c>
      <c r="J169" s="19">
        <v>41342</v>
      </c>
      <c r="K169" s="19">
        <v>41278</v>
      </c>
      <c r="L169" s="19">
        <v>41258</v>
      </c>
      <c r="M169" s="19"/>
      <c r="N169" s="19">
        <v>41251</v>
      </c>
      <c r="O169" s="16"/>
      <c r="P169" s="19">
        <v>41256</v>
      </c>
      <c r="Q169" s="19">
        <v>41251</v>
      </c>
      <c r="R169" s="19"/>
      <c r="S169" s="19">
        <v>41270</v>
      </c>
      <c r="T169" s="19">
        <v>41264</v>
      </c>
      <c r="U169" s="16"/>
      <c r="V169" s="19">
        <v>41271</v>
      </c>
      <c r="W169" s="19"/>
      <c r="X169" s="19">
        <v>41264</v>
      </c>
      <c r="Y169" s="19">
        <v>41376</v>
      </c>
      <c r="Z169" s="16"/>
      <c r="AA169" s="19">
        <v>41256</v>
      </c>
      <c r="AB169" s="16"/>
      <c r="AC169" s="19">
        <v>41257</v>
      </c>
      <c r="AD169" s="19">
        <v>41276</v>
      </c>
    </row>
    <row r="170" spans="3:30" ht="15" hidden="1">
      <c r="C170" s="12" t="s">
        <v>12</v>
      </c>
      <c r="D170" s="15"/>
      <c r="E170" s="18" t="s">
        <v>11</v>
      </c>
      <c r="F170" s="18"/>
      <c r="G170" s="18"/>
      <c r="H170" s="18"/>
      <c r="I170" s="17" t="s">
        <v>11</v>
      </c>
      <c r="J170" s="16" t="s">
        <v>11</v>
      </c>
      <c r="K170" s="16" t="s">
        <v>11</v>
      </c>
      <c r="L170" s="16" t="s">
        <v>11</v>
      </c>
      <c r="M170" s="16"/>
      <c r="N170" s="16" t="s">
        <v>11</v>
      </c>
      <c r="O170" s="16"/>
      <c r="P170" s="16" t="s">
        <v>11</v>
      </c>
      <c r="Q170" s="16" t="s">
        <v>11</v>
      </c>
      <c r="R170" s="16"/>
      <c r="S170" s="16" t="s">
        <v>11</v>
      </c>
      <c r="T170" s="16" t="s">
        <v>11</v>
      </c>
      <c r="U170" s="16"/>
      <c r="V170" s="16" t="s">
        <v>11</v>
      </c>
      <c r="W170" s="16"/>
      <c r="X170" s="16" t="s">
        <v>11</v>
      </c>
      <c r="Y170" s="16" t="s">
        <v>11</v>
      </c>
      <c r="Z170" s="16"/>
      <c r="AA170" s="16" t="s">
        <v>11</v>
      </c>
      <c r="AB170" s="16"/>
      <c r="AC170" s="16" t="s">
        <v>11</v>
      </c>
      <c r="AD170" s="16" t="s">
        <v>11</v>
      </c>
    </row>
    <row r="171" spans="3:9" ht="15" hidden="1">
      <c r="C171" s="12"/>
      <c r="D171" s="15"/>
      <c r="E171" s="14"/>
      <c r="F171" s="14"/>
      <c r="G171" s="14"/>
      <c r="H171" s="14"/>
      <c r="I171" s="5"/>
    </row>
    <row r="172" spans="3:30" ht="26.25" hidden="1">
      <c r="C172" s="12" t="s">
        <v>10</v>
      </c>
      <c r="D172" s="7"/>
      <c r="E172" s="11">
        <v>41401</v>
      </c>
      <c r="F172" s="11"/>
      <c r="G172" s="11"/>
      <c r="H172" s="6"/>
      <c r="I172" s="11">
        <v>41271</v>
      </c>
      <c r="J172" s="9">
        <v>41352</v>
      </c>
      <c r="K172" s="13" t="s">
        <v>9</v>
      </c>
      <c r="L172" s="9">
        <v>41264</v>
      </c>
      <c r="M172" s="9"/>
      <c r="N172" s="9">
        <v>41256</v>
      </c>
      <c r="P172" s="9">
        <v>41264</v>
      </c>
      <c r="Q172" s="10" t="s">
        <v>8</v>
      </c>
      <c r="S172" s="13" t="s">
        <v>7</v>
      </c>
      <c r="T172" s="10" t="s">
        <v>6</v>
      </c>
      <c r="V172" s="9">
        <v>41278</v>
      </c>
      <c r="W172" s="13"/>
      <c r="X172" s="13" t="s">
        <v>5</v>
      </c>
      <c r="Y172" s="9">
        <v>41393</v>
      </c>
      <c r="AA172" s="9">
        <v>41264</v>
      </c>
      <c r="AC172" s="9">
        <v>41271</v>
      </c>
      <c r="AD172" s="9">
        <v>41284</v>
      </c>
    </row>
    <row r="173" spans="3:30" ht="15" hidden="1">
      <c r="C173" s="12" t="s">
        <v>4</v>
      </c>
      <c r="D173" s="7"/>
      <c r="E173" s="6">
        <f>E6-E5</f>
        <v>0</v>
      </c>
      <c r="F173" s="6"/>
      <c r="G173" s="6"/>
      <c r="H173" s="6"/>
      <c r="I173" s="6">
        <f>I6-I5</f>
        <v>12439.5</v>
      </c>
      <c r="J173" s="6">
        <f>J6-J5</f>
        <v>0</v>
      </c>
      <c r="K173" s="6">
        <f>K6-K5</f>
        <v>0</v>
      </c>
      <c r="L173" s="6">
        <f>L6-L5</f>
        <v>0</v>
      </c>
      <c r="M173" s="6"/>
      <c r="N173" s="6">
        <f>N6-N5</f>
        <v>0</v>
      </c>
      <c r="O173" s="6"/>
      <c r="P173" s="6">
        <f>P6-P5</f>
        <v>886.8600000000006</v>
      </c>
      <c r="Q173" s="6">
        <f>Q6-Q5</f>
        <v>0</v>
      </c>
      <c r="R173" s="6"/>
      <c r="S173" s="6">
        <f>S6-S5</f>
        <v>-21677224</v>
      </c>
      <c r="T173" s="6">
        <f>T6-T5</f>
        <v>150246.15000000224</v>
      </c>
      <c r="U173" s="6"/>
      <c r="V173" s="6">
        <f>V6-V5</f>
        <v>0</v>
      </c>
      <c r="W173" s="6"/>
      <c r="X173" s="6">
        <f>X6-X5</f>
        <v>-1565132.1300000008</v>
      </c>
      <c r="Y173" s="6">
        <f>Y6-Y5</f>
        <v>0</v>
      </c>
      <c r="Z173" s="6"/>
      <c r="AA173" s="6">
        <f>AA6-AA5</f>
        <v>0</v>
      </c>
      <c r="AB173" s="6"/>
      <c r="AC173" s="6">
        <f>AC6-AC5</f>
        <v>0</v>
      </c>
      <c r="AD173" s="6">
        <f>AD6-AD5</f>
        <v>0</v>
      </c>
    </row>
    <row r="174" spans="3:30" ht="26.25" hidden="1">
      <c r="C174" s="12" t="s">
        <v>3</v>
      </c>
      <c r="D174" s="7"/>
      <c r="E174" s="11">
        <v>41424</v>
      </c>
      <c r="F174" s="11"/>
      <c r="G174" s="11"/>
      <c r="H174" s="6"/>
      <c r="I174" s="11">
        <v>41276</v>
      </c>
      <c r="J174" s="9">
        <v>41352</v>
      </c>
      <c r="K174" s="9">
        <v>41358</v>
      </c>
      <c r="L174" s="9">
        <v>41276</v>
      </c>
      <c r="M174" s="9"/>
      <c r="N174" s="9">
        <v>41276</v>
      </c>
      <c r="P174" s="9">
        <v>41276</v>
      </c>
      <c r="Q174" s="10" t="s">
        <v>1</v>
      </c>
      <c r="S174" s="10" t="s">
        <v>2</v>
      </c>
      <c r="T174" s="10" t="s">
        <v>1</v>
      </c>
      <c r="W174" s="10"/>
      <c r="X174" s="10" t="s">
        <v>0</v>
      </c>
      <c r="Y174" s="9">
        <v>41424</v>
      </c>
      <c r="AA174" s="9">
        <v>41276</v>
      </c>
      <c r="AC174" s="9">
        <v>41276</v>
      </c>
      <c r="AD174" s="9">
        <v>41288</v>
      </c>
    </row>
    <row r="175" spans="4:9" ht="14.25">
      <c r="D175" s="7"/>
      <c r="E175" s="6"/>
      <c r="F175" s="6"/>
      <c r="G175" s="6"/>
      <c r="H175" s="6"/>
      <c r="I175" s="5"/>
    </row>
    <row r="176" spans="4:9" ht="14.25">
      <c r="D176" s="7"/>
      <c r="E176" s="6"/>
      <c r="F176" s="6"/>
      <c r="G176" s="6"/>
      <c r="H176" s="6"/>
      <c r="I176" s="5"/>
    </row>
    <row r="177" spans="4:9" ht="14.25">
      <c r="D177" s="7"/>
      <c r="E177" s="6"/>
      <c r="F177" s="6"/>
      <c r="G177" s="6"/>
      <c r="H177" s="6"/>
      <c r="I177" s="5"/>
    </row>
    <row r="178" spans="4:9" ht="14.25">
      <c r="D178" s="7"/>
      <c r="E178" s="6"/>
      <c r="F178" s="6"/>
      <c r="G178" s="6"/>
      <c r="H178" s="6"/>
      <c r="I178" s="5"/>
    </row>
    <row r="179" spans="4:9" ht="14.25">
      <c r="D179" s="7"/>
      <c r="E179" s="6"/>
      <c r="F179" s="6"/>
      <c r="G179" s="6"/>
      <c r="H179" s="6"/>
      <c r="I179" s="5"/>
    </row>
    <row r="180" spans="4:9" ht="14.25">
      <c r="D180" s="7"/>
      <c r="E180" s="6"/>
      <c r="F180" s="6"/>
      <c r="G180" s="6"/>
      <c r="H180" s="6"/>
      <c r="I180" s="5"/>
    </row>
    <row r="181" spans="3:9" ht="18" customHeight="1">
      <c r="C181" s="8"/>
      <c r="D181" s="7"/>
      <c r="E181" s="6"/>
      <c r="F181" s="6"/>
      <c r="G181" s="6"/>
      <c r="H181" s="6"/>
      <c r="I181" s="5"/>
    </row>
    <row r="182" spans="3:9" ht="14.25">
      <c r="C182" s="8"/>
      <c r="D182" s="7"/>
      <c r="E182" s="6"/>
      <c r="F182" s="6"/>
      <c r="G182" s="6"/>
      <c r="H182" s="6"/>
      <c r="I182" s="5"/>
    </row>
    <row r="183" spans="3:9" ht="14.25">
      <c r="C183" s="8"/>
      <c r="D183" s="7"/>
      <c r="E183" s="6"/>
      <c r="F183" s="6"/>
      <c r="G183" s="6"/>
      <c r="H183" s="6"/>
      <c r="I183" s="5"/>
    </row>
    <row r="184" spans="3:9" ht="14.25">
      <c r="C184" s="8"/>
      <c r="D184" s="7"/>
      <c r="E184" s="6"/>
      <c r="F184" s="6"/>
      <c r="G184" s="6"/>
      <c r="H184" s="6"/>
      <c r="I184" s="5"/>
    </row>
    <row r="185" spans="3:9" ht="14.25">
      <c r="C185" s="8"/>
      <c r="D185" s="7"/>
      <c r="E185" s="6"/>
      <c r="F185" s="6"/>
      <c r="G185" s="6"/>
      <c r="H185" s="6"/>
      <c r="I185" s="5"/>
    </row>
    <row r="186" spans="3:9" ht="14.25">
      <c r="C186" s="8"/>
      <c r="D186" s="7"/>
      <c r="E186" s="6"/>
      <c r="F186" s="6"/>
      <c r="G186" s="6"/>
      <c r="H186" s="6"/>
      <c r="I186" s="5"/>
    </row>
    <row r="187" spans="3:9" ht="14.25">
      <c r="C187" s="8"/>
      <c r="D187" s="7"/>
      <c r="E187" s="6"/>
      <c r="F187" s="6"/>
      <c r="G187" s="6"/>
      <c r="H187" s="6"/>
      <c r="I187" s="5"/>
    </row>
    <row r="188" spans="3:9" ht="14.25">
      <c r="C188" s="8"/>
      <c r="D188" s="7"/>
      <c r="E188" s="6"/>
      <c r="F188" s="6"/>
      <c r="G188" s="6"/>
      <c r="H188" s="6"/>
      <c r="I188" s="5"/>
    </row>
    <row r="189" spans="3:9" ht="14.25">
      <c r="C189" s="8"/>
      <c r="D189" s="7"/>
      <c r="E189" s="6"/>
      <c r="F189" s="6"/>
      <c r="G189" s="6"/>
      <c r="H189" s="6"/>
      <c r="I189" s="5"/>
    </row>
    <row r="190" spans="3:9" ht="14.25">
      <c r="C190" s="8"/>
      <c r="D190" s="7"/>
      <c r="E190" s="6"/>
      <c r="F190" s="6"/>
      <c r="G190" s="6"/>
      <c r="H190" s="6"/>
      <c r="I190" s="5"/>
    </row>
    <row r="191" spans="3:9" ht="14.25">
      <c r="C191" s="8"/>
      <c r="D191" s="7"/>
      <c r="E191" s="6"/>
      <c r="F191" s="6"/>
      <c r="G191" s="6"/>
      <c r="H191" s="6"/>
      <c r="I191" s="5"/>
    </row>
    <row r="192" spans="3:9" ht="14.25">
      <c r="C192" s="8"/>
      <c r="D192" s="7"/>
      <c r="E192" s="6"/>
      <c r="F192" s="6"/>
      <c r="G192" s="6"/>
      <c r="H192" s="6"/>
      <c r="I192" s="5"/>
    </row>
    <row r="193" spans="3:9" ht="14.25">
      <c r="C193" s="8"/>
      <c r="D193" s="7"/>
      <c r="E193" s="6"/>
      <c r="F193" s="6"/>
      <c r="G193" s="6"/>
      <c r="H193" s="6"/>
      <c r="I193" s="5"/>
    </row>
    <row r="194" spans="3:9" ht="14.25">
      <c r="C194" s="8"/>
      <c r="D194" s="7"/>
      <c r="E194" s="6"/>
      <c r="F194" s="6"/>
      <c r="G194" s="6"/>
      <c r="H194" s="6"/>
      <c r="I194" s="5"/>
    </row>
    <row r="195" spans="3:9" ht="14.25">
      <c r="C195" s="8"/>
      <c r="D195" s="7"/>
      <c r="E195" s="6"/>
      <c r="F195" s="6"/>
      <c r="G195" s="6"/>
      <c r="H195" s="6"/>
      <c r="I195" s="5"/>
    </row>
    <row r="196" spans="3:9" ht="14.25">
      <c r="C196" s="8"/>
      <c r="D196" s="7"/>
      <c r="E196" s="6"/>
      <c r="F196" s="6"/>
      <c r="G196" s="6"/>
      <c r="H196" s="6"/>
      <c r="I196" s="5"/>
    </row>
    <row r="197" spans="3:9" ht="14.25">
      <c r="C197" s="8"/>
      <c r="D197" s="7"/>
      <c r="E197" s="6"/>
      <c r="F197" s="6"/>
      <c r="G197" s="6"/>
      <c r="H197" s="6"/>
      <c r="I197" s="5"/>
    </row>
    <row r="198" spans="3:9" ht="14.25">
      <c r="C198" s="8"/>
      <c r="D198" s="7"/>
      <c r="E198" s="6"/>
      <c r="F198" s="6"/>
      <c r="G198" s="6"/>
      <c r="H198" s="6"/>
      <c r="I198" s="5"/>
    </row>
    <row r="199" spans="3:9" ht="14.25">
      <c r="C199" s="8"/>
      <c r="D199" s="7"/>
      <c r="E199" s="6"/>
      <c r="F199" s="6"/>
      <c r="G199" s="6"/>
      <c r="H199" s="6"/>
      <c r="I199" s="5"/>
    </row>
    <row r="200" spans="3:9" ht="14.25">
      <c r="C200" s="8"/>
      <c r="D200" s="7"/>
      <c r="E200" s="6"/>
      <c r="F200" s="6"/>
      <c r="G200" s="6"/>
      <c r="H200" s="6"/>
      <c r="I200" s="5"/>
    </row>
    <row r="201" spans="3:9" ht="14.25">
      <c r="C201" s="8"/>
      <c r="D201" s="7"/>
      <c r="E201" s="6"/>
      <c r="F201" s="6"/>
      <c r="G201" s="6"/>
      <c r="H201" s="6"/>
      <c r="I201" s="5"/>
    </row>
  </sheetData>
  <sheetProtection/>
  <mergeCells count="2">
    <mergeCell ref="C2:H2"/>
    <mergeCell ref="D1:L1"/>
  </mergeCells>
  <printOptions horizontalCentered="1"/>
  <pageMargins left="0.4" right="0.2" top="0.85" bottom="0.75" header="0.3" footer="0.3"/>
  <pageSetup horizontalDpi="600" verticalDpi="600" orientation="landscape" paperSize="5" scale="60" r:id="rId1"/>
  <headerFooter>
    <oddFooter>&amp;L&amp;Z&amp;F\&amp;A&amp;R&amp;D</oddFooter>
  </headerFooter>
  <rowBreaks count="1" manualBreakCount="1">
    <brk id="1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Schwenk (C9412)</dc:creator>
  <cp:keywords/>
  <dc:description/>
  <cp:lastModifiedBy>Catalon, Marlyn </cp:lastModifiedBy>
  <cp:lastPrinted>2023-04-07T21:59:03Z</cp:lastPrinted>
  <dcterms:created xsi:type="dcterms:W3CDTF">2017-02-01T17:45:35Z</dcterms:created>
  <dcterms:modified xsi:type="dcterms:W3CDTF">2023-04-07T22:00:38Z</dcterms:modified>
  <cp:category/>
  <cp:version/>
  <cp:contentType/>
  <cp:contentStatus/>
</cp:coreProperties>
</file>